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560" tabRatio="694" activeTab="0"/>
  </bookViews>
  <sheets>
    <sheet name="PRIJMY" sheetId="1" r:id="rId1"/>
    <sheet name="PROGRAM 1" sheetId="2" r:id="rId2"/>
    <sheet name="PROGRAM 2" sheetId="3" r:id="rId3"/>
    <sheet name="PROGRAM 3" sheetId="4" r:id="rId4"/>
    <sheet name="PROGRAM 5" sheetId="5" r:id="rId5"/>
    <sheet name="PROGRAM 4" sheetId="6" r:id="rId6"/>
    <sheet name="PROGRAM 6" sheetId="7" r:id="rId7"/>
    <sheet name="Súhrnna tabuľka" sheetId="8" r:id="rId8"/>
    <sheet name="Hárok1" sheetId="9" r:id="rId9"/>
    <sheet name="Hárok7" sheetId="10" r:id="rId10"/>
    <sheet name="Hárok8" sheetId="11" r:id="rId11"/>
    <sheet name="Hárok9" sheetId="12" r:id="rId12"/>
    <sheet name="Hárok10" sheetId="13" r:id="rId13"/>
    <sheet name="Hárok11" sheetId="14" r:id="rId14"/>
    <sheet name="Hárok12" sheetId="15" r:id="rId15"/>
    <sheet name="Hárok13" sheetId="16" r:id="rId16"/>
    <sheet name="Hárok14" sheetId="17" r:id="rId17"/>
    <sheet name="Hárok15" sheetId="18" r:id="rId18"/>
    <sheet name="Hárok16" sheetId="19" r:id="rId19"/>
    <sheet name="Hárok17" sheetId="20" r:id="rId20"/>
    <sheet name="Hárok18" sheetId="21" r:id="rId21"/>
    <sheet name="Hárok19" sheetId="22" r:id="rId22"/>
    <sheet name="Hárok20" sheetId="23" r:id="rId23"/>
    <sheet name="Hárok21" sheetId="24" r:id="rId24"/>
    <sheet name="Hárok22" sheetId="25" r:id="rId25"/>
    <sheet name="Hárok23" sheetId="26" r:id="rId26"/>
    <sheet name="Hárok4" sheetId="27" r:id="rId27"/>
    <sheet name="Hárok5" sheetId="28" r:id="rId28"/>
    <sheet name="Hárok2" sheetId="29" r:id="rId29"/>
    <sheet name="Hárok3" sheetId="30" r:id="rId30"/>
  </sheets>
  <definedNames/>
  <calcPr fullCalcOnLoad="1"/>
</workbook>
</file>

<file path=xl/sharedStrings.xml><?xml version="1.0" encoding="utf-8"?>
<sst xmlns="http://schemas.openxmlformats.org/spreadsheetml/2006/main" count="679" uniqueCount="344">
  <si>
    <t>Obce</t>
  </si>
  <si>
    <t>Kapitálové výdavky</t>
  </si>
  <si>
    <t>Bežné výdavky</t>
  </si>
  <si>
    <t>03.2.0.</t>
  </si>
  <si>
    <t>08.1.0.</t>
  </si>
  <si>
    <t>PROGRAM 4:  SLUŽBY  OBČANOM</t>
  </si>
  <si>
    <t>Mzdy, platy a ostatné osobné vyrovnania</t>
  </si>
  <si>
    <t>01.3.3.</t>
  </si>
  <si>
    <t>08.4.0.</t>
  </si>
  <si>
    <t>Dávky sociálnej pomoci</t>
  </si>
  <si>
    <t>Opatrovateľská služba</t>
  </si>
  <si>
    <t>Obecná knižnica</t>
  </si>
  <si>
    <t>Základná škola</t>
  </si>
  <si>
    <t>Materská škola</t>
  </si>
  <si>
    <t>09.1.1.1</t>
  </si>
  <si>
    <t>Školská jedáleň</t>
  </si>
  <si>
    <t>09.6.0.1</t>
  </si>
  <si>
    <t>09.1.2.1</t>
  </si>
  <si>
    <t>Zariadenie školského stravovania</t>
  </si>
  <si>
    <t>610</t>
  </si>
  <si>
    <t>620</t>
  </si>
  <si>
    <t>630</t>
  </si>
  <si>
    <t>640</t>
  </si>
  <si>
    <t>Poistné a príspevok do poisťovní</t>
  </si>
  <si>
    <t>Tovary a služby</t>
  </si>
  <si>
    <t>650</t>
  </si>
  <si>
    <t>Splátka úrokov</t>
  </si>
  <si>
    <t>Výchova a vzdelávanie</t>
  </si>
  <si>
    <t>Bežné transfery</t>
  </si>
  <si>
    <t>Splátka úveru</t>
  </si>
  <si>
    <t xml:space="preserve">Bežné príjmy 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</si>
  <si>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</si>
  <si>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</si>
  <si>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</si>
  <si>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</si>
  <si>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</si>
  <si>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</si>
  <si>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</si>
  <si>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</si>
  <si>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</si>
  <si>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</si>
  <si>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</si>
  <si>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</si>
  <si>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</si>
  <si>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</si>
  <si>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133006</t>
  </si>
  <si>
    <t>Ubytovanie</t>
  </si>
  <si>
    <t>133 012</t>
  </si>
  <si>
    <t>Za úžívanie verejného priestranstva</t>
  </si>
  <si>
    <t>133 013</t>
  </si>
  <si>
    <t>Za komunálne odpady a drobné stavebné odpady</t>
  </si>
  <si>
    <t>200</t>
  </si>
  <si>
    <t>Príjmy z vlastníctva</t>
  </si>
  <si>
    <t>Administratívne a iné poplatky a platby</t>
  </si>
  <si>
    <t xml:space="preserve">Administratívne poplatky 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</si>
  <si>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</si>
  <si>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</si>
  <si>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</si>
  <si>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</si>
  <si>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</si>
  <si>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</si>
  <si>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</si>
  <si>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</si>
  <si>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</si>
  <si>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Tuzemské dotácie a transfery</t>
  </si>
  <si>
    <t>Dotácia zo ŠR/Cestné hospodárstvo</t>
  </si>
  <si>
    <t>Dotácia zo ŠR/Výrub drevín, ochrana, voda</t>
  </si>
  <si>
    <t>Dotácia zo ŠR/Matrika</t>
  </si>
  <si>
    <t>KŠU/Výchova a vzdelávanie</t>
  </si>
  <si>
    <t>UPSVaR/Prídavky na dieťa</t>
  </si>
  <si>
    <t>KUŽP/Povodňové a zabezpečovacie práce</t>
  </si>
  <si>
    <t>Bežné príjmy spolu:</t>
  </si>
  <si>
    <t>ZŠ/Bežné príjmy</t>
  </si>
  <si>
    <t>Kapitálové príjmy</t>
  </si>
  <si>
    <t>Príjem z predaja pozemkov</t>
  </si>
  <si>
    <t>Kapitálové príjmy spolu:</t>
  </si>
  <si>
    <t>Bežné príjmy</t>
  </si>
  <si>
    <t>Príjmové finančné operácie</t>
  </si>
  <si>
    <t>PRÍJMY SPOLU</t>
  </si>
  <si>
    <t>710</t>
  </si>
  <si>
    <t>09.1.1.2</t>
  </si>
  <si>
    <t>Realizácia kapitálových aktív</t>
  </si>
  <si>
    <t>700</t>
  </si>
  <si>
    <t>Tovary a služby/Ver. Obstarávanie</t>
  </si>
  <si>
    <t xml:space="preserve">Ostatné </t>
  </si>
  <si>
    <t>Predaj z prebytočného materiálu</t>
  </si>
  <si>
    <t>Iné príjmy</t>
  </si>
  <si>
    <t>Za predaj výrobkov, tovarov a služieb MKS poplatky)</t>
  </si>
  <si>
    <t>Strategické plánovanie</t>
  </si>
  <si>
    <t>Strategický plán obce</t>
  </si>
  <si>
    <t>Prieskumy</t>
  </si>
  <si>
    <t>Nový územný plán</t>
  </si>
  <si>
    <t>Výstavba obce</t>
  </si>
  <si>
    <t>717</t>
  </si>
  <si>
    <t>Realizácia nových stavieb</t>
  </si>
  <si>
    <t>06.6.0.</t>
  </si>
  <si>
    <t>06.6.0</t>
  </si>
  <si>
    <t>GP nových stavieb</t>
  </si>
  <si>
    <t>Starosta obce, obecné zastupiteľstvo</t>
  </si>
  <si>
    <t>Starosta obce</t>
  </si>
  <si>
    <t>611</t>
  </si>
  <si>
    <t>Plat</t>
  </si>
  <si>
    <t>Odvody</t>
  </si>
  <si>
    <t>01.6.0.</t>
  </si>
  <si>
    <t>Voľby</t>
  </si>
  <si>
    <t>Odmeny</t>
  </si>
  <si>
    <t>Bezpečnosť a ochrana majetku</t>
  </si>
  <si>
    <t>Dobrovoľný a obecný hasičský zbor</t>
  </si>
  <si>
    <t>04.5.1.</t>
  </si>
  <si>
    <t>Tabuľky, dopravné značky</t>
  </si>
  <si>
    <t>01.1.2</t>
  </si>
  <si>
    <t>Audit</t>
  </si>
  <si>
    <t>01.7.0.</t>
  </si>
  <si>
    <t>820</t>
  </si>
  <si>
    <t xml:space="preserve">                    Úver 12 BD</t>
  </si>
  <si>
    <t>PROGRAM 2:  SLUŽBY  OBECNÉHO ÚRADU</t>
  </si>
  <si>
    <t>Služby vedenia samosprávy obce a verejnosti</t>
  </si>
  <si>
    <t>Mzdy, platy</t>
  </si>
  <si>
    <t>06.2.0.</t>
  </si>
  <si>
    <t>Matričná činnosť</t>
  </si>
  <si>
    <t>Hardware</t>
  </si>
  <si>
    <t>Software</t>
  </si>
  <si>
    <t>08.3.0.</t>
  </si>
  <si>
    <t>Rabčiansky chýrnik</t>
  </si>
  <si>
    <t>09.5.0.</t>
  </si>
  <si>
    <t>Školenia Ocú</t>
  </si>
  <si>
    <t>Prevádzka, správna réžia</t>
  </si>
  <si>
    <t>Prevádza, správna réžia</t>
  </si>
  <si>
    <t>05.1.0.</t>
  </si>
  <si>
    <t>Zneškodňovanie odpadov</t>
  </si>
  <si>
    <t>Pomoc občanom v hmotnej núdzi</t>
  </si>
  <si>
    <t>PROGRAM 3:  ŠKOLSTVO</t>
  </si>
  <si>
    <t>Školský klub detí</t>
  </si>
  <si>
    <t>PROGRAM 6:   KULTÚRA A ŠPORT</t>
  </si>
  <si>
    <t>Miestne kultúrne stredisko</t>
  </si>
  <si>
    <t>08.2.0.</t>
  </si>
  <si>
    <t>Mzdy a platy</t>
  </si>
  <si>
    <t>Knižničné služby</t>
  </si>
  <si>
    <t>Pamiatková starostlivosť</t>
  </si>
  <si>
    <t>Dom smútku</t>
  </si>
  <si>
    <t>Kultúrno-spoločenské akcie</t>
  </si>
  <si>
    <t>TJ Oravan Rabča</t>
  </si>
  <si>
    <t>Transféry TJ</t>
  </si>
  <si>
    <t>Podpora iných športových aktivít</t>
  </si>
  <si>
    <t>Technická mapa</t>
  </si>
  <si>
    <t>Členstvo obce v združeniach</t>
  </si>
  <si>
    <t>Kontrola</t>
  </si>
  <si>
    <t>Úvery, úroky z úverov</t>
  </si>
  <si>
    <t>Obecný informačný systém</t>
  </si>
  <si>
    <t>Obecné média</t>
  </si>
  <si>
    <t>Rodinná politika</t>
  </si>
  <si>
    <t>Ostatné kultúrne služby</t>
  </si>
  <si>
    <t>Podpora športových podujatí</t>
  </si>
  <si>
    <t>10.7.0.4</t>
  </si>
  <si>
    <t>Deti - hmotná núdza</t>
  </si>
  <si>
    <t>09.5.0.1</t>
  </si>
  <si>
    <t>Aktivita</t>
  </si>
  <si>
    <t>Funkčná klasifikácia</t>
  </si>
  <si>
    <t>Ukazovateľ</t>
  </si>
  <si>
    <t>PROGRAM 1:     PLÁN, ROZVOJ, VEDENIE, KONTROLA</t>
  </si>
  <si>
    <t xml:space="preserve">Kapitálové príjmy </t>
  </si>
  <si>
    <t>Údržba veľkoobj. kontajnerov</t>
  </si>
  <si>
    <t>Výkup pozemkov</t>
  </si>
  <si>
    <t>Obecné zastupiteľstvo</t>
  </si>
  <si>
    <t>Pozemkové úpravy - Adamovka III</t>
  </si>
  <si>
    <t>Miestne komunikácie (GP, povodne, údržba)</t>
  </si>
  <si>
    <t>Bezpečnostný systém ochrany</t>
  </si>
  <si>
    <t>Právne zastupovanie obce</t>
  </si>
  <si>
    <t>Členské poplatky</t>
  </si>
  <si>
    <t>Hlavný kontrolór</t>
  </si>
  <si>
    <t>Úver športová hala</t>
  </si>
  <si>
    <t>Úroky z úverov</t>
  </si>
  <si>
    <t>Audodoprava</t>
  </si>
  <si>
    <t>Vzdelávanie</t>
  </si>
  <si>
    <t>Odpadové hospodárstvo</t>
  </si>
  <si>
    <t>Ďalšie sociálne služby</t>
  </si>
  <si>
    <t>Odľahčovacia služba</t>
  </si>
  <si>
    <t>Právne služby</t>
  </si>
  <si>
    <r>
      <t xml:space="preserve">Obecný úrad </t>
    </r>
    <r>
      <rPr>
        <sz val="10"/>
        <rFont val="Symbol"/>
        <family val="1"/>
      </rPr>
      <t>-</t>
    </r>
    <r>
      <rPr>
        <sz val="10"/>
        <rFont val="Calibri"/>
        <family val="2"/>
      </rPr>
      <t xml:space="preserve"> rekonštrukcia</t>
    </r>
  </si>
  <si>
    <t>Úver 8 BJ</t>
  </si>
  <si>
    <t>Územnoplánovacie podklady  a dokumentácia</t>
  </si>
  <si>
    <t>Evidencia ulíc, ver. priestrastiev a budov</t>
  </si>
  <si>
    <t>PROGRAM 2: SLUŽBY  OBECNÉHO  ÚRADU</t>
  </si>
  <si>
    <t>Vývoz komunálneho odpadu</t>
  </si>
  <si>
    <t>Prídavky na deti, sociálne dávky</t>
  </si>
  <si>
    <t>Dotácie rôznym šport. klubom</t>
  </si>
  <si>
    <r>
      <t xml:space="preserve">PSER </t>
    </r>
    <r>
      <rPr>
        <sz val="10"/>
        <rFont val="Symbol"/>
        <family val="1"/>
      </rPr>
      <t xml:space="preserve">- </t>
    </r>
    <r>
      <rPr>
        <sz val="10"/>
        <rFont val="Calibri"/>
        <family val="2"/>
      </rPr>
      <t>aktuálizácia</t>
    </r>
  </si>
  <si>
    <t>Nákup pozemkov a nehm. aktív</t>
  </si>
  <si>
    <t>Príspevok Rabčan, obecné služby</t>
  </si>
  <si>
    <t>KŚU/Dot. na žiakov zo sociálne znevýhodneného prostredia</t>
  </si>
  <si>
    <r>
      <t xml:space="preserve">Finančné operácie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príjmové spolu:</t>
    </r>
  </si>
  <si>
    <t xml:space="preserve">Finančné operácie ‒ príjmy </t>
  </si>
  <si>
    <t>PROGRAM 4:     SLUŽBY  OBČANOM</t>
  </si>
  <si>
    <t>PROGRAM 3:     ŠKOLSTVO</t>
  </si>
  <si>
    <t>PROGRAM 1:  PLÁN,  ROZVOJ, VEDENIE, KONTROLA</t>
  </si>
  <si>
    <t>PROGRAM 5:    SOCIÁLNE SLUŽBY</t>
  </si>
  <si>
    <t>PROGRAM 5:  SOCIÁLNE SLUŽBY</t>
  </si>
  <si>
    <t>PROGRAM 6:     KULTÚRA A ŠPORT</t>
  </si>
  <si>
    <t>Z náhrad z poistného plnenia</t>
  </si>
  <si>
    <r>
      <t xml:space="preserve">RABČAN, s.r.o.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vrátenie pôžičky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</si>
  <si>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príjmy z podnikania a z vlastného majetku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</si>
  <si>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i/>
        <sz val="10"/>
        <rFont val="Calibri"/>
        <family val="2"/>
      </rPr>
      <t xml:space="preserve"> príjmy z podnikania a z vlastníctva majetku</t>
    </r>
  </si>
  <si>
    <r>
      <t xml:space="preserve">Príjmy z prenajatých pozemkov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garáže</t>
    </r>
  </si>
  <si>
    <r>
      <t xml:space="preserve">Správne popl./over. podpisu, listiny, registre, SOcÚ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pov., osvedč., reg., ...</t>
    </r>
  </si>
  <si>
    <t>Poplatky a platby z nepriemyselného a náhodného predaja a služieb</t>
  </si>
  <si>
    <t>Opatrovateľská služba, dôchodci strava, MK upomienky</t>
  </si>
  <si>
    <t>Prijatie pôžičky od fyzických osôb</t>
  </si>
  <si>
    <r>
      <t xml:space="preserve">Dotácia zo ŠR/Školstvo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prenesené kompetencie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</si>
  <si>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Strava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</si>
  <si>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Školské pomôcky</t>
    </r>
  </si>
  <si>
    <r>
      <t xml:space="preserve">Dotácia miestna kultúra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obecná knižnica</t>
    </r>
  </si>
  <si>
    <r>
      <t xml:space="preserve">OÚ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>Voľby</t>
    </r>
  </si>
  <si>
    <r>
      <t xml:space="preserve">Školstvo/RO s právnou subjektivitou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ZŠ s MŠ Rabča</t>
    </r>
  </si>
  <si>
    <t>Nevyčerpané prostriedky predchádzajúceho roka</t>
  </si>
  <si>
    <t>Z predaja dlhodobého finančného majetku</t>
  </si>
  <si>
    <t>Prevod prebytku z rezervného fondu</t>
  </si>
  <si>
    <t>Prekleňovací úver EÚ projekt PR kanalizácia</t>
  </si>
  <si>
    <t>Transfér pre materskú školu</t>
  </si>
  <si>
    <r>
      <t xml:space="preserve">Dotácia zo štátného rozpočtu/Školstvo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vzdelávacie poukazy</t>
    </r>
  </si>
  <si>
    <r>
      <t xml:space="preserve">Dotácia/REGOB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registratúra evidencie obyvateľov</t>
    </r>
  </si>
  <si>
    <t>312012</t>
  </si>
  <si>
    <t>Príjem z pokút</t>
  </si>
  <si>
    <r>
      <t xml:space="preserve">Z prenajatých bytov, budov (budovy, kultúrny dom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nájmy)</t>
    </r>
  </si>
  <si>
    <t>Dotácia - regionálne školstvo</t>
  </si>
  <si>
    <t>PD "Rozšír.vodov.III.etapa"</t>
  </si>
  <si>
    <t>Tovary  a služby</t>
  </si>
  <si>
    <t>Kopírovanie, tlač, web stránka</t>
  </si>
  <si>
    <t>ZŠ asist.učiteľa</t>
  </si>
  <si>
    <t>KŠU/rôzne</t>
  </si>
  <si>
    <t xml:space="preserve">                Fin. lízing kopír.stroj</t>
  </si>
  <si>
    <t>Splátka lízingu</t>
  </si>
  <si>
    <t>Tovary a služby (kopírovanie)</t>
  </si>
  <si>
    <t>Obnova VO v obci Rabča</t>
  </si>
  <si>
    <t>Aktivačné činnosti, ver.WC</t>
  </si>
  <si>
    <t>Dopravné, poist.motor.vozidiel</t>
  </si>
  <si>
    <t>01.1.1.</t>
  </si>
  <si>
    <t>Dotácia-DHZ Rabča</t>
  </si>
  <si>
    <t>Dotácia zo ŠR/Register adries</t>
  </si>
  <si>
    <t>Projekt opatrovateľky/Implem.agentúra</t>
  </si>
  <si>
    <t>322001</t>
  </si>
  <si>
    <t>Muzeálna miestnost</t>
  </si>
  <si>
    <r>
      <t xml:space="preserve">Úver </t>
    </r>
    <r>
      <rPr>
        <sz val="11.5"/>
        <rFont val="Symbol"/>
        <family val="1"/>
      </rPr>
      <t>-</t>
    </r>
    <r>
      <rPr>
        <sz val="10"/>
        <rFont val="Calibri"/>
        <family val="2"/>
      </rPr>
      <t xml:space="preserve"> rekonštrukcia Ocú</t>
    </r>
  </si>
  <si>
    <t>Materská škola Gaceľ</t>
  </si>
  <si>
    <t>PD, nadstavba MŠ</t>
  </si>
  <si>
    <r>
      <t xml:space="preserve">Kapitálový transfér </t>
    </r>
    <r>
      <rPr>
        <sz val="10"/>
        <color indexed="8"/>
        <rFont val="Symbol"/>
        <family val="1"/>
      </rPr>
      <t>- N</t>
    </r>
    <r>
      <rPr>
        <sz val="10"/>
        <color indexed="8"/>
        <rFont val="Calibri"/>
        <family val="2"/>
      </rPr>
      <t>adstavba MŠ Gaceľ</t>
    </r>
  </si>
  <si>
    <t>10.2.0.</t>
  </si>
  <si>
    <t>10.4.0.</t>
  </si>
  <si>
    <t>Prístroje, zariadenia, ob.rozhlas</t>
  </si>
  <si>
    <t>Rozpočet</t>
  </si>
  <si>
    <t>Bežné príjmy zš</t>
  </si>
  <si>
    <t>Finančné operácie príjmové</t>
  </si>
  <si>
    <t>Program č. 1</t>
  </si>
  <si>
    <t>Program č. 2</t>
  </si>
  <si>
    <t>Program č. 4</t>
  </si>
  <si>
    <t>Program č. 5</t>
  </si>
  <si>
    <t>Program č. 6</t>
  </si>
  <si>
    <t>Bežné výdavky - zš</t>
  </si>
  <si>
    <t>Bežné výdavky- CVČ</t>
  </si>
  <si>
    <t>Kapitálové výdavky - Ocú</t>
  </si>
  <si>
    <t>Finančné operácie výdavkové</t>
  </si>
  <si>
    <t>VÝDAVKY SPOLU</t>
  </si>
  <si>
    <t>VÝSLEDOK HOSPODÁRENIA</t>
  </si>
  <si>
    <t>Program č. 3 - ZŠ</t>
  </si>
  <si>
    <t>Kapitálové výdavky - ZŠ</t>
  </si>
  <si>
    <t>322002</t>
  </si>
  <si>
    <t>05.6.0.</t>
  </si>
  <si>
    <t>Protipovodňové opatrenia</t>
  </si>
  <si>
    <t>Kompostéry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</si>
  <si>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Modernizácia učební ZŠ s MŠ</t>
    </r>
  </si>
  <si>
    <t>Kapitálový transfér - kompostéry</t>
  </si>
  <si>
    <t>Rôzne dotácie (ZŠ, ml.hasiči, MOP....)</t>
  </si>
  <si>
    <t>620,630</t>
  </si>
  <si>
    <t>Projekt "Rozdelení hranicou..."</t>
  </si>
  <si>
    <t>Reg.obyv., reg.adries, ŽP</t>
  </si>
  <si>
    <t>Kapitálový transfér - Multif.ihrisko_nižný koniec</t>
  </si>
  <si>
    <t>Modernizácia učební ZŠ s MŠ</t>
  </si>
  <si>
    <t>Rekonštrukcia kotolne ZŠ s MŠ na biomasu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</si>
  <si>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Rekonštrukcia kotolne na biomasu</t>
    </r>
  </si>
  <si>
    <t>3</t>
  </si>
  <si>
    <t>Projekty - Detský kútik Hopkáčik</t>
  </si>
  <si>
    <t>09.8.0.</t>
  </si>
  <si>
    <t>Detský kútik Hopkáčik</t>
  </si>
  <si>
    <t>4</t>
  </si>
  <si>
    <t>Bežné výdavky (mzdy, odvody,tov.a služby)</t>
  </si>
  <si>
    <t>Projekt_detský kútik Hopkáčik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</si>
  <si>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Projekt CIZS</t>
    </r>
  </si>
  <si>
    <t>Multifunkčné ihrisko, workaut.ihrisko</t>
  </si>
  <si>
    <t>Kapitálový transfér - Kamerový systém, obecný rozhlas, zavlaž.systém</t>
  </si>
  <si>
    <t>Kapitálový transfér - školiaca miestnosť OHS</t>
  </si>
  <si>
    <t>5</t>
  </si>
  <si>
    <t>6</t>
  </si>
  <si>
    <t>7</t>
  </si>
  <si>
    <t>8</t>
  </si>
  <si>
    <t>9</t>
  </si>
  <si>
    <t>10</t>
  </si>
  <si>
    <t>11</t>
  </si>
  <si>
    <t>Projekt "Odovzd.dedičstva...."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</si>
  <si>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Workautové ihrisko</t>
    </r>
  </si>
  <si>
    <t>ZŠ s MŠ_odstr.2-smennosť, vytv.6 tried</t>
  </si>
  <si>
    <t>Rekonštrukcia a modernizácia</t>
  </si>
  <si>
    <t>Kapitálový transfér - ZŠ s MŠ odstr.2-smennoť, vytvr.6 tried</t>
  </si>
  <si>
    <t>Kapitálový transfér - Detské jasle</t>
  </si>
  <si>
    <t>Projekt - Detské jasle</t>
  </si>
  <si>
    <t>Protipovodň.opatr., Parkovisko pri šk.areáli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</si>
  <si>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Parkovisko pri škol.areáli</t>
    </r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</si>
  <si>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Spoločná hranica-cyklotrasa</t>
    </r>
  </si>
  <si>
    <t>Projekt Spoločná hranica_cyklotrasa</t>
  </si>
  <si>
    <t>Dom služieb, ver.WC, Proj. Sprievodca sakr.pamiatkami</t>
  </si>
  <si>
    <t>Dotácia_Proj. Sprievodca sakral.pamiatkami</t>
  </si>
  <si>
    <r>
      <t xml:space="preserve">ÚPSVaR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dobr.činnosť, chránená dielňa</t>
    </r>
  </si>
  <si>
    <t>Dotácia - kompostery BV</t>
  </si>
  <si>
    <t>Obstar.kapitálových aktív</t>
  </si>
  <si>
    <t xml:space="preserve">Úver </t>
  </si>
  <si>
    <t>Kapitálový transfér - Soľanka</t>
  </si>
  <si>
    <t>Projekt "Soľanka"</t>
  </si>
  <si>
    <t>Dotácia z VÚC (projekty detí), Dni Rabče</t>
  </si>
  <si>
    <t>2020 R</t>
  </si>
  <si>
    <r>
      <t xml:space="preserve">Program č. 7 - CVČ ( </t>
    </r>
    <r>
      <rPr>
        <sz val="10"/>
        <rFont val="Times New Roman"/>
        <family val="1"/>
      </rPr>
      <t>pozastavená činnosť)</t>
    </r>
  </si>
  <si>
    <t>ROZPOČET OBCE RABČA 2020 S VÝHĽADOM NA ROKY 2021 a 2022</t>
  </si>
  <si>
    <t>Očak.skutočnosť 2020</t>
  </si>
  <si>
    <t>ÚPRAVA 9/2020</t>
  </si>
  <si>
    <t>Očakav.skutočnosť 2020</t>
  </si>
  <si>
    <t>Očakáv.skutočnosť 2020</t>
  </si>
  <si>
    <t>Dotácia - sčítanie ľudu</t>
  </si>
  <si>
    <t>Nadstavba a stav.úpravy MŠ</t>
  </si>
  <si>
    <t>Očak.skut.2020</t>
  </si>
  <si>
    <t>Očakáv.skutočosť 2020</t>
  </si>
  <si>
    <t>Úprava 9/2020</t>
  </si>
  <si>
    <t>ÚPRAVA 09/2020</t>
  </si>
  <si>
    <t xml:space="preserve">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</si>
  <si>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</si>
  <si>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</si>
  <si>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</si>
  <si>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                                                                                                                                           </t>
  </si>
  <si>
    <t>Kapitálový transfér - VODOVOD III., 2. etapa</t>
  </si>
  <si>
    <t>Adamovka III._2.etapa VODOVOD</t>
  </si>
  <si>
    <t>SCHVÁLENÝ  ROZPOČET  na rok 2020_úprava 092020</t>
  </si>
  <si>
    <t>Hasičská stanica,budova ObZS</t>
  </si>
  <si>
    <t>Schvál. rozpočet 2020</t>
  </si>
  <si>
    <t>Očakáv.skut.      2020</t>
  </si>
  <si>
    <t>Schvál.rozpoč.  2020</t>
  </si>
  <si>
    <t>Schvál.rozpočet   2020</t>
  </si>
  <si>
    <t>Schvál. Rozpočet 2020</t>
  </si>
  <si>
    <t>Schvál.rozpočet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</si>
</sst>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\ [$€-1]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Symbol"/>
      <family val="1"/>
    </font>
    <font>
      <sz val="11.5"/>
      <name val="Symbol"/>
      <family val="1"/>
    </font>
    <font>
      <b/>
      <sz val="10"/>
      <name val="Symbol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b/>
      <sz val="16"/>
      <name val="Calibri"/>
      <family val="2"/>
    </font>
    <font>
      <sz val="2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10"/>
      </right>
      <top style="thin"/>
      <bottom style="thin"/>
    </border>
    <border>
      <left/>
      <right style="thin"/>
      <top style="thin"/>
      <bottom/>
    </border>
    <border>
      <left style="medium">
        <color indexed="1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/>
    </border>
    <border>
      <left style="thin"/>
      <right style="medium">
        <color indexed="10"/>
      </right>
      <top style="thin"/>
      <bottom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3" fontId="2" fillId="21" borderId="1" applyProtection="0">
      <alignment horizontal="center" vertical="top" wrapText="1"/>
    </xf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33" fillId="24" borderId="1">
      <alignment horizontal="right"/>
      <protection locked="0"/>
    </xf>
    <xf numFmtId="9" fontId="0" fillId="0" borderId="0" applyFont="0" applyFill="0" applyBorder="0" applyAlignment="0" applyProtection="0"/>
    <xf numFmtId="173" fontId="4" fillId="25" borderId="1">
      <alignment horizontal="left" vertical="center"/>
      <protection locked="0"/>
    </xf>
    <xf numFmtId="172" fontId="3" fillId="26" borderId="1">
      <alignment horizontal="right" vertical="center"/>
      <protection locked="0"/>
    </xf>
    <xf numFmtId="0" fontId="0" fillId="27" borderId="6" applyNumberFormat="0" applyFont="0" applyAlignment="0" applyProtection="0"/>
    <xf numFmtId="0" fontId="51" fillId="0" borderId="7" applyNumberFormat="0" applyFill="0" applyAlignment="0" applyProtection="0"/>
    <xf numFmtId="172" fontId="2" fillId="28" borderId="1" applyProtection="0">
      <alignment horizontal="right" vertical="center"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9" applyNumberFormat="0" applyAlignment="0" applyProtection="0"/>
    <xf numFmtId="0" fontId="56" fillId="30" borderId="9" applyNumberFormat="0" applyAlignment="0" applyProtection="0"/>
    <xf numFmtId="0" fontId="57" fillId="30" borderId="10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3" fillId="38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173" fontId="2" fillId="38" borderId="1" xfId="0" applyNumberFormat="1" applyFont="1" applyFill="1" applyBorder="1" applyAlignment="1" applyProtection="1">
      <alignment horizontal="right"/>
      <protection locked="0"/>
    </xf>
    <xf numFmtId="172" fontId="3" fillId="26" borderId="1" xfId="50">
      <alignment horizontal="right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49" fontId="3" fillId="26" borderId="1" xfId="50" applyNumberFormat="1" applyAlignment="1">
      <alignment/>
      <protection locked="0"/>
    </xf>
    <xf numFmtId="173" fontId="3" fillId="0" borderId="1" xfId="45">
      <alignment horizontal="right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72" fontId="2" fillId="28" borderId="1" xfId="53" applyFont="1" applyBorder="1" applyProtection="1">
      <alignment horizontal="right" vertical="center"/>
      <protection/>
    </xf>
    <xf numFmtId="49" fontId="3" fillId="26" borderId="1" xfId="50" applyNumberFormat="1" applyFont="1">
      <alignment horizontal="right" vertical="center"/>
      <protection locked="0"/>
    </xf>
    <xf numFmtId="172" fontId="3" fillId="26" borderId="1" xfId="50" applyFont="1" applyAlignment="1">
      <alignment horizontal="left" vertical="center"/>
      <protection locked="0"/>
    </xf>
    <xf numFmtId="172" fontId="3" fillId="26" borderId="1" xfId="50" applyFont="1">
      <alignment horizontal="right" vertical="center"/>
      <protection locked="0"/>
    </xf>
    <xf numFmtId="49" fontId="14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173" fontId="3" fillId="0" borderId="1" xfId="45" applyFont="1">
      <alignment horizontal="right"/>
      <protection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right"/>
      <protection locked="0"/>
    </xf>
    <xf numFmtId="49" fontId="3" fillId="26" borderId="1" xfId="50" applyNumberFormat="1" applyAlignment="1">
      <alignment horizontal="left"/>
      <protection locked="0"/>
    </xf>
    <xf numFmtId="49" fontId="4" fillId="39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/>
      <protection locked="0"/>
    </xf>
    <xf numFmtId="1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172" fontId="3" fillId="26" borderId="1" xfId="50" applyFont="1" applyAlignment="1">
      <alignment horizontal="right" vertical="center"/>
      <protection locked="0"/>
    </xf>
    <xf numFmtId="49" fontId="3" fillId="38" borderId="1" xfId="0" applyNumberFormat="1" applyFont="1" applyFill="1" applyBorder="1" applyAlignment="1" applyProtection="1">
      <alignment horizontal="right"/>
      <protection locked="0"/>
    </xf>
    <xf numFmtId="173" fontId="4" fillId="25" borderId="11" xfId="49" applyFont="1" applyBorder="1" applyAlignment="1">
      <alignment horizontal="left" vertical="center"/>
      <protection locked="0"/>
    </xf>
    <xf numFmtId="173" fontId="3" fillId="24" borderId="1" xfId="47" applyFont="1" applyAlignment="1">
      <alignment horizontal="left"/>
      <protection locked="0"/>
    </xf>
    <xf numFmtId="173" fontId="3" fillId="24" borderId="1" xfId="47" applyFont="1" applyAlignment="1">
      <alignment horizontal="right"/>
      <protection locked="0"/>
    </xf>
    <xf numFmtId="49" fontId="14" fillId="38" borderId="1" xfId="0" applyNumberFormat="1" applyFont="1" applyFill="1" applyBorder="1" applyAlignment="1" applyProtection="1">
      <alignment horizontal="right" vertical="center"/>
      <protection locked="0"/>
    </xf>
    <xf numFmtId="172" fontId="3" fillId="26" borderId="1" xfId="50" applyFont="1" applyAlignment="1">
      <alignment vertical="center"/>
      <protection locked="0"/>
    </xf>
    <xf numFmtId="173" fontId="3" fillId="24" borderId="1" xfId="47" applyFont="1" applyAlignment="1">
      <alignment horizontal="center" vertical="center"/>
      <protection locked="0"/>
    </xf>
    <xf numFmtId="49" fontId="2" fillId="25" borderId="1" xfId="49" applyNumberFormat="1" applyFont="1">
      <alignment horizontal="left" vertical="center"/>
      <protection locked="0"/>
    </xf>
    <xf numFmtId="49" fontId="3" fillId="39" borderId="1" xfId="50" applyNumberFormat="1" applyFont="1" applyFill="1" applyBorder="1" applyAlignment="1">
      <alignment horizontal="right" vertical="center"/>
      <protection locked="0"/>
    </xf>
    <xf numFmtId="0" fontId="0" fillId="38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172" fontId="2" fillId="28" borderId="1" xfId="53" applyFont="1" applyAlignment="1" applyProtection="1">
      <alignment horizontal="right" vertical="center"/>
      <protection/>
    </xf>
    <xf numFmtId="173" fontId="4" fillId="25" borderId="1" xfId="49" applyFont="1" applyAlignment="1">
      <alignment horizontal="left" vertical="center"/>
      <protection locked="0"/>
    </xf>
    <xf numFmtId="173" fontId="3" fillId="0" borderId="1" xfId="45" applyFont="1" applyAlignment="1">
      <alignment horizontal="right" vertical="center"/>
      <protection/>
    </xf>
    <xf numFmtId="1" fontId="15" fillId="38" borderId="0" xfId="0" applyNumberFormat="1" applyFont="1" applyFill="1" applyBorder="1" applyAlignment="1">
      <alignment vertical="center"/>
    </xf>
    <xf numFmtId="1" fontId="5" fillId="38" borderId="1" xfId="0" applyNumberFormat="1" applyFont="1" applyFill="1" applyBorder="1" applyAlignment="1">
      <alignment vertical="center"/>
    </xf>
    <xf numFmtId="172" fontId="2" fillId="28" borderId="1" xfId="53" applyFont="1" applyBorder="1" applyAlignment="1" applyProtection="1">
      <alignment horizontal="right" vertical="center"/>
      <protection/>
    </xf>
    <xf numFmtId="0" fontId="5" fillId="38" borderId="0" xfId="0" applyFont="1" applyFill="1" applyBorder="1" applyAlignment="1">
      <alignment vertical="center"/>
    </xf>
    <xf numFmtId="173" fontId="3" fillId="0" borderId="1" xfId="45" applyFont="1" applyBorder="1" applyAlignment="1">
      <alignment horizontal="right" vertical="center"/>
      <protection/>
    </xf>
    <xf numFmtId="49" fontId="3" fillId="26" borderId="1" xfId="50" applyNumberFormat="1" applyFont="1" applyAlignment="1">
      <alignment horizontal="left" vertical="center"/>
      <protection locked="0"/>
    </xf>
    <xf numFmtId="49" fontId="4" fillId="25" borderId="1" xfId="49" applyNumberFormat="1" applyFont="1" applyAlignment="1">
      <alignment horizontal="left" vertical="center"/>
      <protection locked="0"/>
    </xf>
    <xf numFmtId="49" fontId="2" fillId="28" borderId="1" xfId="53" applyNumberFormat="1" applyFont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49" fontId="5" fillId="38" borderId="1" xfId="0" applyNumberFormat="1" applyFont="1" applyFill="1" applyBorder="1" applyAlignment="1">
      <alignment horizontal="left" vertical="center"/>
    </xf>
    <xf numFmtId="49" fontId="2" fillId="28" borderId="1" xfId="53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right"/>
    </xf>
    <xf numFmtId="49" fontId="3" fillId="38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2" fontId="2" fillId="28" borderId="1" xfId="53" applyFont="1" applyAlignment="1" applyProtection="1">
      <alignment horizontal="left" vertical="center"/>
      <protection/>
    </xf>
    <xf numFmtId="0" fontId="5" fillId="3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" fillId="38" borderId="0" xfId="0" applyNumberFormat="1" applyFont="1" applyFill="1" applyBorder="1" applyAlignment="1">
      <alignment horizontal="left" vertical="center"/>
    </xf>
    <xf numFmtId="0" fontId="15" fillId="38" borderId="0" xfId="0" applyFont="1" applyFill="1" applyBorder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172" fontId="2" fillId="28" borderId="1" xfId="53" applyFont="1" applyBorder="1" applyAlignment="1" applyProtection="1">
      <alignment horizontal="left" vertical="center"/>
      <protection/>
    </xf>
    <xf numFmtId="49" fontId="3" fillId="38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3" fillId="26" borderId="11" xfId="50" applyBorder="1">
      <alignment horizontal="right" vertical="center"/>
      <protection locked="0"/>
    </xf>
    <xf numFmtId="173" fontId="2" fillId="38" borderId="11" xfId="0" applyNumberFormat="1" applyFont="1" applyFill="1" applyBorder="1" applyAlignment="1" applyProtection="1">
      <alignment horizontal="right"/>
      <protection locked="0"/>
    </xf>
    <xf numFmtId="173" fontId="3" fillId="0" borderId="11" xfId="45" applyBorder="1">
      <alignment horizontal="right"/>
      <protection/>
    </xf>
    <xf numFmtId="172" fontId="3" fillId="26" borderId="11" xfId="50" applyFont="1" applyBorder="1">
      <alignment horizontal="right" vertical="center"/>
      <protection locked="0"/>
    </xf>
    <xf numFmtId="173" fontId="3" fillId="0" borderId="11" xfId="45" applyFont="1" applyBorder="1">
      <alignment horizontal="right"/>
      <protection/>
    </xf>
    <xf numFmtId="172" fontId="2" fillId="28" borderId="11" xfId="53" applyFont="1" applyBorder="1" applyAlignment="1" applyProtection="1">
      <alignment horizontal="right" vertical="center"/>
      <protection/>
    </xf>
    <xf numFmtId="172" fontId="3" fillId="26" borderId="11" xfId="50" applyFont="1" applyBorder="1" applyAlignment="1">
      <alignment horizontal="right" vertical="center"/>
      <protection locked="0"/>
    </xf>
    <xf numFmtId="173" fontId="3" fillId="0" borderId="11" xfId="45" applyFont="1" applyBorder="1" applyAlignment="1">
      <alignment horizontal="right" vertical="center"/>
      <protection/>
    </xf>
    <xf numFmtId="172" fontId="3" fillId="26" borderId="12" xfId="50" applyFont="1" applyBorder="1" applyAlignment="1">
      <alignment horizontal="right" vertical="center"/>
      <protection locked="0"/>
    </xf>
    <xf numFmtId="1" fontId="5" fillId="38" borderId="11" xfId="0" applyNumberFormat="1" applyFont="1" applyFill="1" applyBorder="1" applyAlignment="1">
      <alignment vertical="center"/>
    </xf>
    <xf numFmtId="172" fontId="2" fillId="28" borderId="11" xfId="53" applyFont="1" applyBorder="1" applyProtection="1">
      <alignment horizontal="right" vertical="center"/>
      <protection/>
    </xf>
    <xf numFmtId="173" fontId="3" fillId="0" borderId="13" xfId="45" applyFont="1" applyBorder="1">
      <alignment horizontal="right"/>
      <protection/>
    </xf>
    <xf numFmtId="172" fontId="3" fillId="26" borderId="14" xfId="50" applyFont="1" applyBorder="1">
      <alignment horizontal="right" vertical="center"/>
      <protection locked="0"/>
    </xf>
    <xf numFmtId="173" fontId="3" fillId="0" borderId="15" xfId="45" applyFont="1" applyBorder="1">
      <alignment horizontal="right"/>
      <protection/>
    </xf>
    <xf numFmtId="173" fontId="3" fillId="0" borderId="1" xfId="45" applyFont="1" applyBorder="1">
      <alignment horizontal="right"/>
      <protection/>
    </xf>
    <xf numFmtId="49" fontId="3" fillId="26" borderId="11" xfId="50" applyNumberFormat="1" applyBorder="1" applyAlignment="1">
      <alignment horizontal="left"/>
      <protection locked="0"/>
    </xf>
    <xf numFmtId="172" fontId="3" fillId="26" borderId="16" xfId="50" applyFont="1" applyBorder="1" applyAlignment="1">
      <alignment horizontal="right" vertical="center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1" xfId="36" applyFont="1" applyFill="1" applyBorder="1" applyProtection="1">
      <alignment horizontal="center" vertical="top" wrapText="1"/>
      <protection locked="0"/>
    </xf>
    <xf numFmtId="1" fontId="15" fillId="38" borderId="1" xfId="0" applyNumberFormat="1" applyFont="1" applyFill="1" applyBorder="1" applyAlignment="1">
      <alignment vertical="center"/>
    </xf>
    <xf numFmtId="0" fontId="5" fillId="38" borderId="1" xfId="0" applyFont="1" applyFill="1" applyBorder="1" applyAlignment="1">
      <alignment vertical="center"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173" fontId="3" fillId="0" borderId="17" xfId="45" applyBorder="1">
      <alignment horizontal="right"/>
      <protection/>
    </xf>
    <xf numFmtId="0" fontId="12" fillId="0" borderId="0" xfId="0" applyFont="1" applyAlignment="1">
      <alignment/>
    </xf>
    <xf numFmtId="172" fontId="2" fillId="41" borderId="1" xfId="53" applyFont="1" applyFill="1" applyBorder="1" applyAlignment="1" applyProtection="1">
      <alignment horizontal="right" vertical="center"/>
      <protection/>
    </xf>
    <xf numFmtId="173" fontId="4" fillId="42" borderId="1" xfId="49" applyFont="1" applyFill="1" applyBorder="1" applyAlignment="1">
      <alignment horizontal="left" vertical="center"/>
      <protection locked="0"/>
    </xf>
    <xf numFmtId="172" fontId="3" fillId="42" borderId="1" xfId="50" applyFont="1" applyFill="1" applyBorder="1" applyAlignment="1">
      <alignment horizontal="right" vertical="center"/>
      <protection locked="0"/>
    </xf>
    <xf numFmtId="173" fontId="3" fillId="41" borderId="1" xfId="45" applyFont="1" applyFill="1" applyBorder="1" applyAlignment="1">
      <alignment horizontal="right" vertical="center"/>
      <protection/>
    </xf>
    <xf numFmtId="1" fontId="15" fillId="41" borderId="1" xfId="0" applyNumberFormat="1" applyFont="1" applyFill="1" applyBorder="1" applyAlignment="1">
      <alignment vertical="center"/>
    </xf>
    <xf numFmtId="1" fontId="5" fillId="41" borderId="1" xfId="0" applyNumberFormat="1" applyFont="1" applyFill="1" applyBorder="1" applyAlignment="1">
      <alignment vertical="center"/>
    </xf>
    <xf numFmtId="3" fontId="2" fillId="40" borderId="1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" xfId="36" applyFont="1" applyFill="1" applyAlignment="1" applyProtection="1">
      <alignment horizontal="center" vertical="center" wrapText="1"/>
      <protection/>
    </xf>
    <xf numFmtId="0" fontId="3" fillId="41" borderId="1" xfId="0" applyFont="1" applyFill="1" applyBorder="1" applyAlignment="1">
      <alignment vertical="center"/>
    </xf>
    <xf numFmtId="172" fontId="2" fillId="41" borderId="1" xfId="53" applyFont="1" applyFill="1" applyBorder="1" applyProtection="1">
      <alignment horizontal="right" vertical="center"/>
      <protection/>
    </xf>
    <xf numFmtId="3" fontId="2" fillId="43" borderId="1" xfId="36" applyFont="1" applyFill="1" applyProtection="1">
      <alignment horizontal="center" vertical="top" wrapText="1"/>
      <protection locked="0"/>
    </xf>
    <xf numFmtId="3" fontId="2" fillId="43" borderId="11" xfId="36" applyFont="1" applyFill="1" applyBorder="1" applyProtection="1">
      <alignment horizontal="center" vertical="top" wrapText="1"/>
      <protection locked="0"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3" fillId="38" borderId="1" xfId="0" applyFont="1" applyFill="1" applyBorder="1" applyAlignment="1" applyProtection="1">
      <alignment/>
      <protection locked="0"/>
    </xf>
    <xf numFmtId="0" fontId="16" fillId="38" borderId="0" xfId="0" applyFont="1" applyFill="1" applyAlignment="1">
      <alignment/>
    </xf>
    <xf numFmtId="0" fontId="17" fillId="38" borderId="0" xfId="0" applyFont="1" applyFill="1" applyAlignment="1">
      <alignment/>
    </xf>
    <xf numFmtId="172" fontId="3" fillId="0" borderId="18" xfId="50" applyFill="1" applyBorder="1">
      <alignment horizontal="right" vertical="center"/>
      <protection locked="0"/>
    </xf>
    <xf numFmtId="173" fontId="3" fillId="0" borderId="1" xfId="45" applyFill="1">
      <alignment horizontal="right"/>
      <protection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26" borderId="1" xfId="50" applyFont="1" applyAlignment="1">
      <alignment horizontal="left" vertical="center"/>
      <protection locked="0"/>
    </xf>
    <xf numFmtId="172" fontId="3" fillId="26" borderId="1" xfId="50" applyFont="1" applyAlignment="1">
      <alignment horizontal="right" vertical="center"/>
      <protection locked="0"/>
    </xf>
    <xf numFmtId="172" fontId="3" fillId="44" borderId="1" xfId="50" applyFont="1" applyFill="1">
      <alignment horizontal="right" vertical="center"/>
      <protection locked="0"/>
    </xf>
    <xf numFmtId="0" fontId="10" fillId="0" borderId="0" xfId="0" applyFont="1" applyAlignment="1">
      <alignment/>
    </xf>
    <xf numFmtId="173" fontId="3" fillId="38" borderId="19" xfId="0" applyNumberFormat="1" applyFont="1" applyFill="1" applyBorder="1" applyAlignment="1">
      <alignment/>
    </xf>
    <xf numFmtId="173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9" fontId="3" fillId="38" borderId="1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38" borderId="0" xfId="0" applyFont="1" applyFill="1" applyAlignment="1">
      <alignment/>
    </xf>
    <xf numFmtId="49" fontId="2" fillId="25" borderId="1" xfId="49" applyNumberFormat="1" applyFont="1">
      <alignment horizontal="left" vertical="center"/>
      <protection locked="0"/>
    </xf>
    <xf numFmtId="173" fontId="2" fillId="16" borderId="11" xfId="53" applyNumberFormat="1" applyFont="1" applyFill="1" applyBorder="1" applyAlignment="1" applyProtection="1">
      <alignment horizontal="right" vertical="center"/>
      <protection locked="0"/>
    </xf>
    <xf numFmtId="49" fontId="2" fillId="45" borderId="1" xfId="49" applyNumberFormat="1" applyFont="1" applyFill="1">
      <alignment horizontal="left" vertical="center"/>
      <protection locked="0"/>
    </xf>
    <xf numFmtId="173" fontId="4" fillId="45" borderId="11" xfId="49" applyNumberFormat="1" applyFill="1" applyBorder="1" applyAlignment="1">
      <alignment horizontal="right"/>
      <protection locked="0"/>
    </xf>
    <xf numFmtId="173" fontId="4" fillId="45" borderId="1" xfId="49" applyNumberFormat="1" applyFill="1" applyAlignment="1">
      <alignment horizontal="right"/>
      <protection locked="0"/>
    </xf>
    <xf numFmtId="173" fontId="4" fillId="45" borderId="11" xfId="49" applyFill="1" applyBorder="1">
      <alignment horizontal="left" vertical="center"/>
      <protection locked="0"/>
    </xf>
    <xf numFmtId="173" fontId="4" fillId="45" borderId="1" xfId="49" applyFill="1">
      <alignment horizontal="left" vertical="center"/>
      <protection locked="0"/>
    </xf>
    <xf numFmtId="49" fontId="2" fillId="45" borderId="1" xfId="49" applyNumberFormat="1" applyFont="1" applyFill="1">
      <alignment horizontal="left" vertical="center"/>
      <protection locked="0"/>
    </xf>
    <xf numFmtId="172" fontId="2" fillId="16" borderId="11" xfId="53" applyFont="1" applyFill="1" applyBorder="1" applyProtection="1">
      <alignment horizontal="right" vertical="center"/>
      <protection locked="0"/>
    </xf>
    <xf numFmtId="172" fontId="2" fillId="16" borderId="1" xfId="53" applyFont="1" applyFill="1" applyProtection="1">
      <alignment horizontal="right" vertical="center"/>
      <protection locked="0"/>
    </xf>
    <xf numFmtId="173" fontId="4" fillId="45" borderId="11" xfId="49" applyFont="1" applyFill="1" applyBorder="1">
      <alignment horizontal="left" vertical="center"/>
      <protection locked="0"/>
    </xf>
    <xf numFmtId="173" fontId="4" fillId="45" borderId="1" xfId="49" applyFont="1" applyFill="1">
      <alignment horizontal="left" vertical="center"/>
      <protection locked="0"/>
    </xf>
    <xf numFmtId="173" fontId="4" fillId="45" borderId="1" xfId="49" applyFont="1" applyFill="1" applyAlignment="1">
      <alignment horizontal="left"/>
      <protection locked="0"/>
    </xf>
    <xf numFmtId="172" fontId="3" fillId="46" borderId="1" xfId="50" applyFont="1" applyFill="1" applyAlignment="1">
      <alignment horizontal="left" vertical="center"/>
      <protection locked="0"/>
    </xf>
    <xf numFmtId="172" fontId="3" fillId="46" borderId="1" xfId="50" applyFont="1" applyFill="1">
      <alignment horizontal="right" vertical="center"/>
      <protection locked="0"/>
    </xf>
    <xf numFmtId="49" fontId="3" fillId="46" borderId="1" xfId="50" applyNumberFormat="1" applyFont="1" applyFill="1" applyAlignment="1">
      <alignment horizontal="left" vertical="center"/>
      <protection locked="0"/>
    </xf>
    <xf numFmtId="49" fontId="14" fillId="38" borderId="20" xfId="0" applyNumberFormat="1" applyFont="1" applyFill="1" applyBorder="1" applyAlignment="1" applyProtection="1">
      <alignment horizontal="right" vertical="center"/>
      <protection locked="0"/>
    </xf>
    <xf numFmtId="49" fontId="3" fillId="38" borderId="21" xfId="0" applyNumberFormat="1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/>
      <protection locked="0"/>
    </xf>
    <xf numFmtId="3" fontId="2" fillId="47" borderId="1" xfId="36" applyFont="1" applyFill="1" applyBorder="1" applyProtection="1">
      <alignment horizontal="center" vertical="top" wrapText="1"/>
      <protection locked="0"/>
    </xf>
    <xf numFmtId="172" fontId="2" fillId="48" borderId="1" xfId="53" applyFont="1" applyFill="1" applyBorder="1" applyProtection="1">
      <alignment horizontal="right" vertical="center"/>
      <protection locked="0"/>
    </xf>
    <xf numFmtId="173" fontId="4" fillId="48" borderId="1" xfId="49" applyFont="1" applyFill="1" applyBorder="1">
      <alignment horizontal="left" vertical="center"/>
      <protection locked="0"/>
    </xf>
    <xf numFmtId="172" fontId="3" fillId="48" borderId="1" xfId="50" applyFont="1" applyFill="1" applyBorder="1">
      <alignment horizontal="right" vertical="center"/>
      <protection locked="0"/>
    </xf>
    <xf numFmtId="173" fontId="3" fillId="48" borderId="1" xfId="45" applyFont="1" applyFill="1" applyBorder="1">
      <alignment horizontal="right"/>
      <protection/>
    </xf>
    <xf numFmtId="3" fontId="2" fillId="48" borderId="1" xfId="36" applyFont="1" applyFill="1" applyBorder="1" applyProtection="1">
      <alignment horizontal="center" vertical="top" wrapText="1"/>
      <protection locked="0"/>
    </xf>
    <xf numFmtId="172" fontId="3" fillId="48" borderId="1" xfId="50" applyFont="1" applyFill="1">
      <alignment horizontal="right" vertical="center"/>
      <protection locked="0"/>
    </xf>
    <xf numFmtId="3" fontId="2" fillId="48" borderId="22" xfId="36" applyFont="1" applyFill="1" applyBorder="1" applyProtection="1">
      <alignment horizontal="center" vertical="top" wrapText="1"/>
      <protection locked="0"/>
    </xf>
    <xf numFmtId="3" fontId="2" fillId="48" borderId="23" xfId="36" applyFont="1" applyFill="1" applyBorder="1" applyProtection="1">
      <alignment horizontal="center" vertical="top" wrapText="1"/>
      <protection locked="0"/>
    </xf>
    <xf numFmtId="172" fontId="2" fillId="48" borderId="22" xfId="53" applyFont="1" applyFill="1" applyBorder="1" applyProtection="1">
      <alignment horizontal="right" vertical="center"/>
      <protection locked="0"/>
    </xf>
    <xf numFmtId="172" fontId="2" fillId="48" borderId="23" xfId="53" applyFont="1" applyFill="1" applyBorder="1" applyProtection="1">
      <alignment horizontal="right" vertical="center"/>
      <protection locked="0"/>
    </xf>
    <xf numFmtId="173" fontId="4" fillId="48" borderId="22" xfId="49" applyFont="1" applyFill="1" applyBorder="1">
      <alignment horizontal="left" vertical="center"/>
      <protection locked="0"/>
    </xf>
    <xf numFmtId="173" fontId="4" fillId="48" borderId="23" xfId="49" applyFont="1" applyFill="1" applyBorder="1">
      <alignment horizontal="left" vertical="center"/>
      <protection locked="0"/>
    </xf>
    <xf numFmtId="172" fontId="3" fillId="48" borderId="22" xfId="50" applyFont="1" applyFill="1" applyBorder="1">
      <alignment horizontal="right" vertical="center"/>
      <protection locked="0"/>
    </xf>
    <xf numFmtId="172" fontId="3" fillId="48" borderId="23" xfId="50" applyFont="1" applyFill="1" applyBorder="1">
      <alignment horizontal="right" vertical="center"/>
      <protection locked="0"/>
    </xf>
    <xf numFmtId="173" fontId="3" fillId="48" borderId="22" xfId="45" applyFont="1" applyFill="1" applyBorder="1">
      <alignment horizontal="right"/>
      <protection/>
    </xf>
    <xf numFmtId="173" fontId="3" fillId="48" borderId="23" xfId="45" applyFont="1" applyFill="1" applyBorder="1">
      <alignment horizontal="right"/>
      <protection/>
    </xf>
    <xf numFmtId="172" fontId="3" fillId="48" borderId="11" xfId="50" applyFont="1" applyFill="1" applyBorder="1">
      <alignment horizontal="right" vertical="center"/>
      <protection locked="0"/>
    </xf>
    <xf numFmtId="173" fontId="3" fillId="48" borderId="24" xfId="45" applyFont="1" applyFill="1" applyBorder="1">
      <alignment horizontal="right"/>
      <protection/>
    </xf>
    <xf numFmtId="173" fontId="3" fillId="48" borderId="25" xfId="45" applyFont="1" applyFill="1" applyBorder="1">
      <alignment horizontal="right"/>
      <protection/>
    </xf>
    <xf numFmtId="3" fontId="2" fillId="47" borderId="18" xfId="36" applyFont="1" applyFill="1" applyBorder="1" applyProtection="1">
      <alignment horizontal="center" vertical="top" wrapText="1"/>
      <protection locked="0"/>
    </xf>
    <xf numFmtId="3" fontId="2" fillId="47" borderId="26" xfId="36" applyFont="1" applyFill="1" applyBorder="1" applyProtection="1">
      <alignment horizontal="center" vertical="top" wrapText="1"/>
      <protection locked="0"/>
    </xf>
    <xf numFmtId="173" fontId="2" fillId="48" borderId="18" xfId="53" applyNumberFormat="1" applyFont="1" applyFill="1" applyBorder="1" applyAlignment="1" applyProtection="1">
      <alignment horizontal="right" vertical="center"/>
      <protection locked="0"/>
    </xf>
    <xf numFmtId="173" fontId="2" fillId="48" borderId="26" xfId="53" applyNumberFormat="1" applyFont="1" applyFill="1" applyBorder="1" applyAlignment="1" applyProtection="1">
      <alignment horizontal="right" vertical="center"/>
      <protection locked="0"/>
    </xf>
    <xf numFmtId="173" fontId="4" fillId="48" borderId="18" xfId="49" applyNumberFormat="1" applyFill="1" applyBorder="1" applyAlignment="1">
      <alignment horizontal="right"/>
      <protection locked="0"/>
    </xf>
    <xf numFmtId="173" fontId="4" fillId="48" borderId="26" xfId="49" applyNumberFormat="1" applyFill="1" applyBorder="1" applyAlignment="1">
      <alignment horizontal="right"/>
      <protection locked="0"/>
    </xf>
    <xf numFmtId="172" fontId="3" fillId="48" borderId="18" xfId="50" applyFill="1" applyBorder="1">
      <alignment horizontal="right" vertical="center"/>
      <protection locked="0"/>
    </xf>
    <xf numFmtId="172" fontId="3" fillId="48" borderId="26" xfId="50" applyFill="1" applyBorder="1">
      <alignment horizontal="right" vertical="center"/>
      <protection locked="0"/>
    </xf>
    <xf numFmtId="173" fontId="2" fillId="48" borderId="18" xfId="0" applyNumberFormat="1" applyFont="1" applyFill="1" applyBorder="1" applyAlignment="1" applyProtection="1">
      <alignment horizontal="right"/>
      <protection locked="0"/>
    </xf>
    <xf numFmtId="173" fontId="2" fillId="48" borderId="26" xfId="0" applyNumberFormat="1" applyFont="1" applyFill="1" applyBorder="1" applyAlignment="1" applyProtection="1">
      <alignment horizontal="right"/>
      <protection locked="0"/>
    </xf>
    <xf numFmtId="173" fontId="4" fillId="48" borderId="18" xfId="49" applyFill="1" applyBorder="1">
      <alignment horizontal="left" vertical="center"/>
      <protection locked="0"/>
    </xf>
    <xf numFmtId="173" fontId="4" fillId="48" borderId="26" xfId="49" applyFill="1" applyBorder="1">
      <alignment horizontal="left" vertical="center"/>
      <protection locked="0"/>
    </xf>
    <xf numFmtId="172" fontId="3" fillId="48" borderId="1" xfId="50" applyFill="1">
      <alignment horizontal="right" vertical="center"/>
      <protection locked="0"/>
    </xf>
    <xf numFmtId="172" fontId="3" fillId="48" borderId="1" xfId="50" applyFill="1" applyBorder="1">
      <alignment horizontal="right" vertical="center"/>
      <protection locked="0"/>
    </xf>
    <xf numFmtId="172" fontId="2" fillId="48" borderId="18" xfId="50" applyFont="1" applyFill="1" applyBorder="1">
      <alignment horizontal="right" vertical="center"/>
      <protection locked="0"/>
    </xf>
    <xf numFmtId="173" fontId="3" fillId="48" borderId="18" xfId="0" applyNumberFormat="1" applyFont="1" applyFill="1" applyBorder="1" applyAlignment="1" applyProtection="1">
      <alignment horizontal="right"/>
      <protection locked="0"/>
    </xf>
    <xf numFmtId="173" fontId="3" fillId="48" borderId="18" xfId="45" applyFill="1" applyBorder="1">
      <alignment horizontal="right"/>
      <protection/>
    </xf>
    <xf numFmtId="173" fontId="3" fillId="48" borderId="26" xfId="45" applyFill="1" applyBorder="1">
      <alignment horizontal="right"/>
      <protection/>
    </xf>
    <xf numFmtId="173" fontId="3" fillId="48" borderId="27" xfId="45" applyFill="1" applyBorder="1">
      <alignment horizontal="right"/>
      <protection/>
    </xf>
    <xf numFmtId="173" fontId="3" fillId="48" borderId="28" xfId="45" applyFill="1" applyBorder="1">
      <alignment horizontal="right"/>
      <protection/>
    </xf>
    <xf numFmtId="173" fontId="3" fillId="48" borderId="1" xfId="45" applyFill="1">
      <alignment horizontal="right"/>
      <protection/>
    </xf>
    <xf numFmtId="173" fontId="3" fillId="48" borderId="17" xfId="45" applyFill="1" applyBorder="1">
      <alignment horizontal="right"/>
      <protection/>
    </xf>
    <xf numFmtId="173" fontId="3" fillId="48" borderId="1" xfId="45" applyFill="1" applyBorder="1">
      <alignment horizontal="right"/>
      <protection/>
    </xf>
    <xf numFmtId="173" fontId="3" fillId="48" borderId="11" xfId="45" applyFill="1" applyBorder="1">
      <alignment horizontal="right"/>
      <protection/>
    </xf>
    <xf numFmtId="3" fontId="2" fillId="49" borderId="1" xfId="36" applyFont="1" applyFill="1" applyProtection="1">
      <alignment horizontal="center" vertical="top" wrapText="1"/>
      <protection locked="0"/>
    </xf>
    <xf numFmtId="3" fontId="2" fillId="49" borderId="11" xfId="36" applyFont="1" applyFill="1" applyBorder="1" applyProtection="1">
      <alignment horizontal="center" vertical="top" wrapText="1"/>
      <protection locked="0"/>
    </xf>
    <xf numFmtId="173" fontId="4" fillId="50" borderId="18" xfId="49" applyFont="1" applyFill="1" applyBorder="1">
      <alignment horizontal="left" vertical="center"/>
      <protection locked="0"/>
    </xf>
    <xf numFmtId="173" fontId="4" fillId="50" borderId="26" xfId="49" applyFont="1" applyFill="1" applyBorder="1">
      <alignment horizontal="left" vertical="center"/>
      <protection locked="0"/>
    </xf>
    <xf numFmtId="172" fontId="3" fillId="50" borderId="18" xfId="50" applyFont="1" applyFill="1" applyBorder="1">
      <alignment horizontal="right" vertical="center"/>
      <protection locked="0"/>
    </xf>
    <xf numFmtId="172" fontId="3" fillId="50" borderId="26" xfId="50" applyFont="1" applyFill="1" applyBorder="1">
      <alignment horizontal="right" vertical="center"/>
      <protection locked="0"/>
    </xf>
    <xf numFmtId="173" fontId="3" fillId="48" borderId="18" xfId="45" applyFont="1" applyFill="1" applyBorder="1">
      <alignment horizontal="right"/>
      <protection/>
    </xf>
    <xf numFmtId="173" fontId="3" fillId="48" borderId="26" xfId="45" applyFont="1" applyFill="1" applyBorder="1">
      <alignment horizontal="right"/>
      <protection/>
    </xf>
    <xf numFmtId="172" fontId="3" fillId="50" borderId="1" xfId="50" applyFont="1" applyFill="1">
      <alignment horizontal="right" vertical="center"/>
      <protection locked="0"/>
    </xf>
    <xf numFmtId="172" fontId="2" fillId="48" borderId="18" xfId="53" applyFont="1" applyFill="1" applyBorder="1" applyProtection="1">
      <alignment horizontal="right" vertical="center"/>
      <protection locked="0"/>
    </xf>
    <xf numFmtId="172" fontId="2" fillId="48" borderId="26" xfId="53" applyFont="1" applyFill="1" applyBorder="1" applyProtection="1">
      <alignment horizontal="right" vertical="center"/>
      <protection locked="0"/>
    </xf>
    <xf numFmtId="173" fontId="3" fillId="48" borderId="29" xfId="45" applyFont="1" applyFill="1" applyBorder="1">
      <alignment horizontal="right"/>
      <protection/>
    </xf>
    <xf numFmtId="173" fontId="3" fillId="48" borderId="30" xfId="45" applyFont="1" applyFill="1" applyBorder="1">
      <alignment horizontal="righ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21" borderId="1" xfId="36" applyFont="1" applyBorder="1" applyProtection="1">
      <alignment horizontal="center" vertical="top" wrapText="1"/>
      <protection/>
    </xf>
    <xf numFmtId="0" fontId="20" fillId="0" borderId="1" xfId="0" applyFont="1" applyBorder="1" applyAlignment="1">
      <alignment/>
    </xf>
    <xf numFmtId="173" fontId="20" fillId="0" borderId="1" xfId="0" applyNumberFormat="1" applyFont="1" applyFill="1" applyBorder="1" applyAlignment="1">
      <alignment/>
    </xf>
    <xf numFmtId="173" fontId="20" fillId="38" borderId="1" xfId="0" applyNumberFormat="1" applyFont="1" applyFill="1" applyBorder="1" applyAlignment="1">
      <alignment/>
    </xf>
    <xf numFmtId="173" fontId="20" fillId="51" borderId="1" xfId="0" applyNumberFormat="1" applyFont="1" applyFill="1" applyBorder="1" applyAlignment="1">
      <alignment/>
    </xf>
    <xf numFmtId="0" fontId="23" fillId="0" borderId="1" xfId="0" applyFont="1" applyBorder="1" applyAlignment="1">
      <alignment/>
    </xf>
    <xf numFmtId="173" fontId="23" fillId="51" borderId="1" xfId="0" applyNumberFormat="1" applyFont="1" applyFill="1" applyBorder="1" applyAlignment="1">
      <alignment/>
    </xf>
    <xf numFmtId="172" fontId="3" fillId="0" borderId="1" xfId="50" applyFill="1">
      <alignment horizontal="right" vertical="center"/>
      <protection locked="0"/>
    </xf>
    <xf numFmtId="172" fontId="3" fillId="0" borderId="1" xfId="50" applyFont="1" applyFill="1" applyBorder="1" applyAlignment="1">
      <alignment horizontal="right" vertical="center"/>
      <protection locked="0"/>
    </xf>
    <xf numFmtId="0" fontId="24" fillId="0" borderId="0" xfId="0" applyFont="1" applyAlignment="1">
      <alignment/>
    </xf>
    <xf numFmtId="173" fontId="3" fillId="0" borderId="11" xfId="45" applyFont="1" applyBorder="1">
      <alignment horizontal="right"/>
      <protection/>
    </xf>
    <xf numFmtId="173" fontId="3" fillId="0" borderId="1" xfId="45" applyFont="1">
      <alignment horizontal="right"/>
      <protection/>
    </xf>
    <xf numFmtId="173" fontId="3" fillId="0" borderId="11" xfId="45" applyFont="1" applyBorder="1" applyAlignment="1">
      <alignment horizontal="right" vertical="center"/>
      <protection/>
    </xf>
    <xf numFmtId="49" fontId="5" fillId="38" borderId="1" xfId="0" applyNumberFormat="1" applyFont="1" applyFill="1" applyBorder="1" applyAlignment="1">
      <alignment horizontal="left" vertical="center"/>
    </xf>
    <xf numFmtId="172" fontId="3" fillId="0" borderId="26" xfId="50" applyFill="1" applyBorder="1">
      <alignment horizontal="right" vertical="center"/>
      <protection locked="0"/>
    </xf>
    <xf numFmtId="173" fontId="3" fillId="38" borderId="1" xfId="0" applyNumberFormat="1" applyFont="1" applyFill="1" applyBorder="1" applyAlignment="1" applyProtection="1">
      <alignment horizontal="right"/>
      <protection locked="0"/>
    </xf>
    <xf numFmtId="172" fontId="2" fillId="0" borderId="26" xfId="50" applyFont="1" applyFill="1" applyBorder="1">
      <alignment horizontal="right" vertical="center"/>
      <protection locked="0"/>
    </xf>
    <xf numFmtId="172" fontId="2" fillId="26" borderId="1" xfId="50" applyFont="1">
      <alignment horizontal="right" vertical="center"/>
      <protection locked="0"/>
    </xf>
    <xf numFmtId="173" fontId="3" fillId="48" borderId="26" xfId="0" applyNumberFormat="1" applyFont="1" applyFill="1" applyBorder="1" applyAlignment="1" applyProtection="1">
      <alignment horizontal="right"/>
      <protection locked="0"/>
    </xf>
    <xf numFmtId="173" fontId="3" fillId="38" borderId="11" xfId="0" applyNumberFormat="1" applyFont="1" applyFill="1" applyBorder="1" applyAlignment="1" applyProtection="1">
      <alignment horizontal="right"/>
      <protection locked="0"/>
    </xf>
    <xf numFmtId="172" fontId="2" fillId="48" borderId="26" xfId="50" applyFont="1" applyFill="1" applyBorder="1">
      <alignment horizontal="right" vertical="center"/>
      <protection locked="0"/>
    </xf>
    <xf numFmtId="172" fontId="2" fillId="26" borderId="11" xfId="50" applyFont="1" applyBorder="1">
      <alignment horizontal="right" vertical="center"/>
      <protection locked="0"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72" fontId="3" fillId="24" borderId="18" xfId="50" applyFill="1" applyBorder="1">
      <alignment horizontal="right" vertical="center"/>
      <protection locked="0"/>
    </xf>
    <xf numFmtId="173" fontId="4" fillId="7" borderId="1" xfId="49" applyFont="1" applyFill="1" applyBorder="1" applyAlignment="1">
      <alignment horizontal="left" vertical="center"/>
      <protection locked="0"/>
    </xf>
    <xf numFmtId="172" fontId="2" fillId="28" borderId="20" xfId="53" applyFont="1" applyBorder="1" applyAlignment="1" applyProtection="1">
      <alignment horizontal="left" vertical="center" wrapText="1"/>
      <protection/>
    </xf>
    <xf numFmtId="172" fontId="2" fillId="28" borderId="11" xfId="53" applyFont="1" applyBorder="1" applyAlignment="1" applyProtection="1">
      <alignment horizontal="left" vertical="center" wrapText="1"/>
      <protection/>
    </xf>
    <xf numFmtId="49" fontId="2" fillId="28" borderId="20" xfId="53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3" fontId="2" fillId="40" borderId="20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172" fontId="2" fillId="28" borderId="20" xfId="53" applyFont="1" applyBorder="1" applyAlignment="1" applyProtection="1">
      <alignment horizontal="left" vertical="center"/>
      <protection/>
    </xf>
    <xf numFmtId="172" fontId="2" fillId="28" borderId="11" xfId="53" applyFont="1" applyBorder="1" applyAlignment="1" applyProtection="1">
      <alignment horizontal="left" vertical="center"/>
      <protection/>
    </xf>
    <xf numFmtId="0" fontId="5" fillId="38" borderId="20" xfId="0" applyFont="1" applyFill="1" applyBorder="1" applyAlignment="1">
      <alignment horizontal="left" vertical="center"/>
    </xf>
    <xf numFmtId="3" fontId="2" fillId="40" borderId="20" xfId="36" applyFont="1" applyFill="1" applyBorder="1" applyAlignment="1" applyProtection="1">
      <alignment horizontal="left" vertical="center" wrapText="1"/>
      <protection/>
    </xf>
    <xf numFmtId="3" fontId="2" fillId="40" borderId="11" xfId="36" applyFont="1" applyFill="1" applyBorder="1" applyAlignment="1" applyProtection="1">
      <alignment horizontal="left" vertical="center" wrapText="1"/>
      <protection/>
    </xf>
    <xf numFmtId="49" fontId="4" fillId="45" borderId="20" xfId="49" applyNumberFormat="1" applyFill="1" applyBorder="1" applyAlignment="1">
      <alignment/>
      <protection locked="0"/>
    </xf>
    <xf numFmtId="49" fontId="4" fillId="45" borderId="21" xfId="49" applyNumberFormat="1" applyFill="1" applyBorder="1" applyAlignment="1">
      <alignment/>
      <protection locked="0"/>
    </xf>
    <xf numFmtId="49" fontId="4" fillId="45" borderId="11" xfId="49" applyNumberFormat="1" applyFill="1" applyBorder="1" applyAlignment="1">
      <alignment/>
      <protection locked="0"/>
    </xf>
    <xf numFmtId="49" fontId="3" fillId="26" borderId="20" xfId="50" applyNumberFormat="1" applyBorder="1" applyAlignment="1">
      <alignment/>
      <protection locked="0"/>
    </xf>
    <xf numFmtId="49" fontId="3" fillId="26" borderId="11" xfId="50" applyNumberFormat="1" applyBorder="1" applyAlignment="1">
      <alignment/>
      <protection locked="0"/>
    </xf>
    <xf numFmtId="0" fontId="0" fillId="13" borderId="21" xfId="0" applyFill="1" applyBorder="1" applyAlignment="1">
      <alignment/>
    </xf>
    <xf numFmtId="0" fontId="0" fillId="13" borderId="11" xfId="0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49" fontId="3" fillId="26" borderId="20" xfId="50" applyNumberFormat="1" applyBorder="1" applyAlignment="1">
      <alignment horizontal="left"/>
      <protection locked="0"/>
    </xf>
    <xf numFmtId="49" fontId="3" fillId="26" borderId="11" xfId="50" applyNumberFormat="1" applyBorder="1" applyAlignment="1">
      <alignment horizontal="left"/>
      <protection locked="0"/>
    </xf>
    <xf numFmtId="49" fontId="3" fillId="26" borderId="20" xfId="50" applyNumberFormat="1" applyBorder="1" applyAlignment="1">
      <alignment horizontal="left" vertical="center"/>
      <protection locked="0"/>
    </xf>
    <xf numFmtId="49" fontId="3" fillId="26" borderId="11" xfId="50" applyNumberFormat="1" applyBorder="1" applyAlignment="1">
      <alignment horizontal="left" vertical="center"/>
      <protection locked="0"/>
    </xf>
    <xf numFmtId="3" fontId="2" fillId="47" borderId="31" xfId="36" applyFont="1" applyFill="1" applyBorder="1" applyProtection="1">
      <alignment horizontal="center" vertical="top" wrapText="1"/>
      <protection locked="0"/>
    </xf>
    <xf numFmtId="3" fontId="2" fillId="47" borderId="32" xfId="36" applyFont="1" applyFill="1" applyBorder="1" applyProtection="1">
      <alignment horizontal="center" vertical="top" wrapText="1"/>
      <protection locked="0"/>
    </xf>
    <xf numFmtId="3" fontId="2" fillId="40" borderId="1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49" fontId="2" fillId="16" borderId="20" xfId="53" applyNumberFormat="1" applyFont="1" applyFill="1" applyBorder="1" applyAlignment="1" applyProtection="1">
      <alignment horizontal="left" vertical="center"/>
      <protection locked="0"/>
    </xf>
    <xf numFmtId="49" fontId="2" fillId="16" borderId="21" xfId="53" applyNumberFormat="1" applyFont="1" applyFill="1" applyBorder="1" applyAlignment="1" applyProtection="1">
      <alignment horizontal="left" vertical="center"/>
      <protection/>
    </xf>
    <xf numFmtId="49" fontId="2" fillId="16" borderId="11" xfId="53" applyNumberFormat="1" applyFont="1" applyFill="1" applyBorder="1" applyAlignment="1" applyProtection="1">
      <alignment horizontal="left" vertical="center"/>
      <protection/>
    </xf>
    <xf numFmtId="49" fontId="2" fillId="40" borderId="14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3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7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4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5" xfId="36" applyNumberFormat="1" applyFont="1" applyFill="1" applyBorder="1" applyAlignment="1" applyProtection="1">
      <alignment horizontal="center" vertical="top" wrapText="1"/>
      <protection locked="0"/>
    </xf>
    <xf numFmtId="172" fontId="3" fillId="26" borderId="20" xfId="50" applyFont="1" applyBorder="1" applyAlignment="1">
      <alignment horizontal="left" vertical="center"/>
      <protection locked="0"/>
    </xf>
    <xf numFmtId="172" fontId="3" fillId="26" borderId="11" xfId="50" applyFont="1" applyBorder="1" applyAlignment="1">
      <alignment horizontal="left" vertical="center"/>
      <protection locked="0"/>
    </xf>
    <xf numFmtId="173" fontId="4" fillId="45" borderId="20" xfId="49" applyFont="1" applyFill="1" applyBorder="1" applyAlignment="1">
      <alignment/>
      <protection locked="0"/>
    </xf>
    <xf numFmtId="173" fontId="4" fillId="45" borderId="21" xfId="49" applyFont="1" applyFill="1" applyBorder="1" applyAlignment="1">
      <alignment/>
      <protection locked="0"/>
    </xf>
    <xf numFmtId="173" fontId="4" fillId="45" borderId="11" xfId="49" applyFont="1" applyFill="1" applyBorder="1" applyAlignment="1">
      <alignment/>
      <protection locked="0"/>
    </xf>
    <xf numFmtId="172" fontId="3" fillId="26" borderId="20" xfId="50" applyFont="1" applyBorder="1" applyAlignment="1">
      <alignment/>
      <protection locked="0"/>
    </xf>
    <xf numFmtId="172" fontId="3" fillId="26" borderId="11" xfId="50" applyFont="1" applyBorder="1" applyAlignment="1">
      <alignment/>
      <protection locked="0"/>
    </xf>
    <xf numFmtId="172" fontId="3" fillId="26" borderId="20" xfId="50" applyFont="1" applyBorder="1" applyAlignment="1">
      <alignment/>
      <protection locked="0"/>
    </xf>
    <xf numFmtId="172" fontId="3" fillId="26" borderId="20" xfId="50" applyFont="1" applyBorder="1" applyAlignment="1">
      <alignment horizontal="left" vertical="center"/>
      <protection locked="0"/>
    </xf>
    <xf numFmtId="172" fontId="2" fillId="16" borderId="20" xfId="53" applyFont="1" applyFill="1" applyBorder="1" applyAlignment="1" applyProtection="1">
      <alignment horizontal="left" vertical="center"/>
      <protection locked="0"/>
    </xf>
    <xf numFmtId="172" fontId="2" fillId="16" borderId="21" xfId="53" applyFont="1" applyFill="1" applyBorder="1" applyAlignment="1" applyProtection="1">
      <alignment horizontal="left" vertical="center"/>
      <protection locked="0"/>
    </xf>
    <xf numFmtId="172" fontId="2" fillId="16" borderId="11" xfId="53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3" fontId="2" fillId="48" borderId="37" xfId="36" applyFont="1" applyFill="1" applyBorder="1" applyProtection="1">
      <alignment horizontal="center" vertical="top" wrapText="1"/>
      <protection locked="0"/>
    </xf>
    <xf numFmtId="3" fontId="2" fillId="48" borderId="38" xfId="36" applyFont="1" applyFill="1" applyBorder="1" applyProtection="1">
      <alignment horizontal="center" vertical="top" wrapText="1"/>
      <protection locked="0"/>
    </xf>
    <xf numFmtId="49" fontId="2" fillId="21" borderId="14" xfId="36" applyNumberFormat="1" applyFont="1" applyBorder="1" applyAlignment="1" applyProtection="1">
      <alignment horizontal="center" vertical="top" wrapText="1"/>
      <protection locked="0"/>
    </xf>
    <xf numFmtId="49" fontId="2" fillId="21" borderId="15" xfId="36" applyNumberFormat="1" applyFont="1" applyBorder="1" applyAlignment="1" applyProtection="1">
      <alignment horizontal="center" vertical="top" wrapText="1"/>
      <protection locked="0"/>
    </xf>
    <xf numFmtId="3" fontId="2" fillId="49" borderId="33" xfId="36" applyFont="1" applyFill="1" applyBorder="1" applyAlignment="1" applyProtection="1">
      <alignment horizontal="left" vertical="top" wrapText="1"/>
      <protection locked="0"/>
    </xf>
    <xf numFmtId="3" fontId="2" fillId="49" borderId="17" xfId="36" applyFont="1" applyFill="1" applyBorder="1" applyAlignment="1" applyProtection="1">
      <alignment horizontal="left" vertical="top" wrapText="1"/>
      <protection locked="0"/>
    </xf>
    <xf numFmtId="3" fontId="2" fillId="49" borderId="34" xfId="36" applyFont="1" applyFill="1" applyBorder="1" applyAlignment="1" applyProtection="1">
      <alignment horizontal="left" vertical="top" wrapText="1"/>
      <protection locked="0"/>
    </xf>
    <xf numFmtId="3" fontId="2" fillId="49" borderId="35" xfId="36" applyFont="1" applyFill="1" applyBorder="1" applyAlignment="1" applyProtection="1">
      <alignment horizontal="left" vertical="top" wrapText="1"/>
      <protection locked="0"/>
    </xf>
    <xf numFmtId="3" fontId="2" fillId="49" borderId="14" xfId="36" applyFont="1" applyFill="1" applyBorder="1" applyAlignment="1" applyProtection="1">
      <alignment horizontal="left" vertical="top" wrapText="1"/>
      <protection locked="0"/>
    </xf>
    <xf numFmtId="3" fontId="2" fillId="49" borderId="15" xfId="36" applyFont="1" applyFill="1" applyBorder="1" applyAlignment="1" applyProtection="1">
      <alignment horizontal="left" vertical="top" wrapText="1"/>
      <protection locked="0"/>
    </xf>
    <xf numFmtId="3" fontId="2" fillId="49" borderId="1" xfId="36" applyFont="1" applyFill="1" applyProtection="1">
      <alignment horizontal="center" vertical="top" wrapText="1"/>
      <protection locked="0"/>
    </xf>
    <xf numFmtId="3" fontId="2" fillId="49" borderId="1" xfId="36" applyFont="1" applyFill="1" applyProtection="1">
      <alignment horizontal="center" vertical="top" wrapText="1"/>
      <protection locked="0"/>
    </xf>
    <xf numFmtId="172" fontId="2" fillId="16" borderId="21" xfId="53" applyFont="1" applyFill="1" applyBorder="1" applyAlignment="1" applyProtection="1">
      <alignment horizontal="left" vertical="center"/>
      <protection/>
    </xf>
    <xf numFmtId="172" fontId="2" fillId="16" borderId="11" xfId="53" applyFont="1" applyFill="1" applyBorder="1" applyAlignment="1" applyProtection="1">
      <alignment horizontal="left" vertical="center"/>
      <protection/>
    </xf>
    <xf numFmtId="3" fontId="2" fillId="49" borderId="11" xfId="36" applyFont="1" applyFill="1" applyBorder="1" applyProtection="1">
      <alignment horizontal="center" vertical="top" wrapText="1"/>
      <protection locked="0"/>
    </xf>
    <xf numFmtId="173" fontId="4" fillId="45" borderId="20" xfId="49" applyFont="1" applyFill="1" applyBorder="1" applyAlignment="1">
      <alignment horizontal="left" vertical="center"/>
      <protection locked="0"/>
    </xf>
    <xf numFmtId="173" fontId="4" fillId="45" borderId="21" xfId="49" applyFont="1" applyFill="1" applyBorder="1" applyAlignment="1">
      <alignment horizontal="left" vertical="center"/>
      <protection locked="0"/>
    </xf>
    <xf numFmtId="173" fontId="4" fillId="45" borderId="11" xfId="49" applyFont="1" applyFill="1" applyBorder="1" applyAlignment="1">
      <alignment horizontal="left" vertical="center"/>
      <protection locked="0"/>
    </xf>
    <xf numFmtId="173" fontId="4" fillId="45" borderId="20" xfId="49" applyFont="1" applyFill="1" applyBorder="1" applyAlignment="1">
      <alignment horizontal="left"/>
      <protection locked="0"/>
    </xf>
    <xf numFmtId="173" fontId="4" fillId="45" borderId="21" xfId="49" applyFont="1" applyFill="1" applyBorder="1" applyAlignment="1">
      <alignment horizontal="left"/>
      <protection locked="0"/>
    </xf>
    <xf numFmtId="173" fontId="4" fillId="45" borderId="11" xfId="49" applyFont="1" applyFill="1" applyBorder="1" applyAlignment="1">
      <alignment horizontal="left"/>
      <protection locked="0"/>
    </xf>
    <xf numFmtId="3" fontId="2" fillId="43" borderId="1" xfId="36" applyFont="1" applyFill="1" applyProtection="1">
      <alignment horizontal="center" vertical="top" wrapText="1"/>
      <protection locked="0"/>
    </xf>
    <xf numFmtId="3" fontId="2" fillId="43" borderId="1" xfId="36" applyFont="1" applyFill="1" applyProtection="1">
      <alignment horizontal="center" vertical="top" wrapText="1"/>
      <protection locked="0"/>
    </xf>
    <xf numFmtId="0" fontId="0" fillId="0" borderId="36" xfId="0" applyFont="1" applyBorder="1" applyAlignment="1">
      <alignment/>
    </xf>
    <xf numFmtId="49" fontId="2" fillId="43" borderId="14" xfId="36" applyNumberFormat="1" applyFont="1" applyFill="1" applyBorder="1" applyAlignment="1" applyProtection="1">
      <alignment horizontal="center" vertical="top" wrapText="1"/>
      <protection locked="0"/>
    </xf>
    <xf numFmtId="49" fontId="2" fillId="43" borderId="15" xfId="36" applyNumberFormat="1" applyFont="1" applyFill="1" applyBorder="1" applyAlignment="1" applyProtection="1">
      <alignment horizontal="center" vertical="top" wrapText="1"/>
      <protection locked="0"/>
    </xf>
    <xf numFmtId="3" fontId="2" fillId="43" borderId="33" xfId="36" applyFont="1" applyFill="1" applyBorder="1" applyAlignment="1" applyProtection="1">
      <alignment horizontal="left" vertical="top" wrapText="1"/>
      <protection locked="0"/>
    </xf>
    <xf numFmtId="3" fontId="2" fillId="43" borderId="17" xfId="36" applyFont="1" applyFill="1" applyBorder="1" applyAlignment="1" applyProtection="1">
      <alignment horizontal="left" vertical="top" wrapText="1"/>
      <protection locked="0"/>
    </xf>
    <xf numFmtId="3" fontId="2" fillId="43" borderId="34" xfId="36" applyFont="1" applyFill="1" applyBorder="1" applyAlignment="1" applyProtection="1">
      <alignment horizontal="left" vertical="top" wrapText="1"/>
      <protection locked="0"/>
    </xf>
    <xf numFmtId="3" fontId="2" fillId="43" borderId="35" xfId="36" applyFont="1" applyFill="1" applyBorder="1" applyAlignment="1" applyProtection="1">
      <alignment horizontal="left" vertical="top" wrapText="1"/>
      <protection locked="0"/>
    </xf>
    <xf numFmtId="3" fontId="2" fillId="43" borderId="14" xfId="36" applyFont="1" applyFill="1" applyBorder="1" applyAlignment="1" applyProtection="1">
      <alignment horizontal="left" vertical="top" wrapText="1"/>
      <protection locked="0"/>
    </xf>
    <xf numFmtId="3" fontId="2" fillId="43" borderId="15" xfId="36" applyFont="1" applyFill="1" applyBorder="1" applyAlignment="1" applyProtection="1">
      <alignment horizontal="left" vertical="top" wrapText="1"/>
      <protection locked="0"/>
    </xf>
    <xf numFmtId="3" fontId="2" fillId="43" borderId="11" xfId="36" applyFont="1" applyFill="1" applyBorder="1" applyProtection="1">
      <alignment horizontal="center" vertical="top" wrapText="1"/>
      <protection locked="0"/>
    </xf>
    <xf numFmtId="3" fontId="2" fillId="47" borderId="1" xfId="36" applyFont="1" applyFill="1" applyBorder="1" applyProtection="1">
      <alignment horizontal="center" vertical="top" wrapText="1"/>
      <protection locked="0"/>
    </xf>
    <xf numFmtId="3" fontId="2" fillId="47" borderId="1" xfId="36" applyFont="1" applyFill="1" applyBorder="1" applyProtection="1">
      <alignment horizontal="center" vertical="top" wrapText="1"/>
      <protection locked="0"/>
    </xf>
    <xf numFmtId="3" fontId="2" fillId="40" borderId="33" xfId="36" applyFont="1" applyFill="1" applyBorder="1" applyAlignment="1" applyProtection="1">
      <alignment horizontal="left" vertical="top" wrapText="1"/>
      <protection locked="0"/>
    </xf>
    <xf numFmtId="3" fontId="2" fillId="40" borderId="17" xfId="36" applyFont="1" applyFill="1" applyBorder="1" applyAlignment="1" applyProtection="1">
      <alignment horizontal="left" vertical="top" wrapText="1"/>
      <protection locked="0"/>
    </xf>
    <xf numFmtId="3" fontId="2" fillId="40" borderId="34" xfId="36" applyFont="1" applyFill="1" applyBorder="1" applyAlignment="1" applyProtection="1">
      <alignment horizontal="left" vertical="top" wrapText="1"/>
      <protection locked="0"/>
    </xf>
    <xf numFmtId="3" fontId="2" fillId="40" borderId="35" xfId="36" applyFont="1" applyFill="1" applyBorder="1" applyAlignment="1" applyProtection="1">
      <alignment horizontal="left" vertical="top" wrapText="1"/>
      <protection locked="0"/>
    </xf>
    <xf numFmtId="3" fontId="2" fillId="40" borderId="14" xfId="36" applyFont="1" applyFill="1" applyBorder="1" applyAlignment="1" applyProtection="1">
      <alignment horizontal="left" vertical="top" wrapText="1"/>
      <protection locked="0"/>
    </xf>
    <xf numFmtId="3" fontId="2" fillId="40" borderId="15" xfId="36" applyFont="1" applyFill="1" applyBorder="1" applyAlignment="1" applyProtection="1">
      <alignment horizontal="left" vertical="top" wrapText="1"/>
      <protection locked="0"/>
    </xf>
    <xf numFmtId="3" fontId="2" fillId="48" borderId="1" xfId="36" applyFont="1" applyFill="1" applyBorder="1" applyProtection="1">
      <alignment horizontal="center" vertical="top" wrapText="1"/>
      <protection locked="0"/>
    </xf>
    <xf numFmtId="3" fontId="2" fillId="48" borderId="1" xfId="36" applyFont="1" applyFill="1" applyBorder="1" applyProtection="1">
      <alignment horizontal="center" vertical="top" wrapText="1"/>
      <protection locked="0"/>
    </xf>
    <xf numFmtId="172" fontId="2" fillId="46" borderId="20" xfId="50" applyFont="1" applyFill="1" applyBorder="1" applyAlignment="1">
      <alignment horizontal="left" vertical="center"/>
      <protection locked="0"/>
    </xf>
    <xf numFmtId="172" fontId="2" fillId="46" borderId="11" xfId="50" applyFont="1" applyFill="1" applyBorder="1" applyAlignment="1">
      <alignment horizontal="left" vertical="center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c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alne0" xfId="47"/>
    <cellStyle name="Percent" xfId="48"/>
    <cellStyle name="Podprogram" xfId="49"/>
    <cellStyle name="Polozka" xfId="50"/>
    <cellStyle name="Poznámka" xfId="51"/>
    <cellStyle name="Prepojená bunka" xfId="52"/>
    <cellStyle name="PROGRAM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showZeros="0" tabSelected="1" zoomScalePageLayoutView="0" workbookViewId="0" topLeftCell="A1">
      <selection activeCell="C105" sqref="C105"/>
    </sheetView>
  </sheetViews>
  <sheetFormatPr defaultColWidth="9.140625" defaultRowHeight="12.75"/>
  <cols>
    <col min="1" max="1" width="9.140625" style="19" customWidth="1"/>
    <col min="2" max="2" width="58.7109375" style="18" customWidth="1"/>
    <col min="3" max="5" width="12.7109375" style="20" customWidth="1"/>
  </cols>
  <sheetData>
    <row r="1" spans="1:2" ht="12.75">
      <c r="A1" s="62"/>
      <c r="B1" s="47"/>
    </row>
    <row r="2" spans="1:5" ht="12.75" customHeight="1">
      <c r="A2" s="122" t="s">
        <v>318</v>
      </c>
      <c r="B2" s="47"/>
      <c r="C2" s="47"/>
      <c r="D2" s="47"/>
      <c r="E2" s="47"/>
    </row>
    <row r="3" spans="1:5" s="18" customFormat="1" ht="24.75" customHeight="1">
      <c r="A3" s="253" t="s">
        <v>30</v>
      </c>
      <c r="B3" s="254"/>
      <c r="C3" s="108" t="s">
        <v>338</v>
      </c>
      <c r="D3" s="109" t="s">
        <v>339</v>
      </c>
      <c r="E3" s="110" t="s">
        <v>320</v>
      </c>
    </row>
    <row r="4" spans="1:5" ht="12.75">
      <c r="A4" s="58">
        <v>100</v>
      </c>
      <c r="B4" s="58" t="s">
        <v>31</v>
      </c>
      <c r="C4" s="102">
        <f>C5+C8+C12</f>
        <v>2199500</v>
      </c>
      <c r="D4" s="80">
        <f>D5+D8+D12</f>
        <v>1984500</v>
      </c>
      <c r="E4" s="48">
        <f>E5+E8+E12</f>
        <v>1984500</v>
      </c>
    </row>
    <row r="5" spans="1:5" ht="12.75">
      <c r="A5" s="57">
        <v>110</v>
      </c>
      <c r="B5" s="57" t="s">
        <v>32</v>
      </c>
      <c r="C5" s="103">
        <f aca="true" t="shared" si="0" ref="C5:E6">C6</f>
        <v>2050000</v>
      </c>
      <c r="D5" s="38">
        <f t="shared" si="0"/>
        <v>1850000</v>
      </c>
      <c r="E5" s="49">
        <f t="shared" si="0"/>
        <v>1850000</v>
      </c>
    </row>
    <row r="6" spans="1:5" ht="12.75">
      <c r="A6" s="56" t="s">
        <v>33</v>
      </c>
      <c r="B6" s="56" t="s">
        <v>32</v>
      </c>
      <c r="C6" s="104">
        <f t="shared" si="0"/>
        <v>2050000</v>
      </c>
      <c r="D6" s="230">
        <f t="shared" si="0"/>
        <v>1850000</v>
      </c>
      <c r="E6" s="230">
        <f t="shared" si="0"/>
        <v>1850000</v>
      </c>
    </row>
    <row r="7" spans="1:5" ht="12.75">
      <c r="A7" s="64" t="s">
        <v>34</v>
      </c>
      <c r="B7" s="59" t="s">
        <v>35</v>
      </c>
      <c r="C7" s="105">
        <v>2050000</v>
      </c>
      <c r="D7" s="82">
        <v>1850000</v>
      </c>
      <c r="E7" s="50">
        <v>1850000</v>
      </c>
    </row>
    <row r="8" spans="1:5" ht="12.75">
      <c r="A8" s="57">
        <v>120</v>
      </c>
      <c r="B8" s="57" t="s">
        <v>36</v>
      </c>
      <c r="C8" s="103">
        <f>C9+C10+C11</f>
        <v>66500</v>
      </c>
      <c r="D8" s="38">
        <f>D9+D10+D11</f>
        <v>66500</v>
      </c>
      <c r="E8" s="49">
        <f>E9+E10+E11</f>
        <v>66500</v>
      </c>
    </row>
    <row r="9" spans="1:5" ht="12.75">
      <c r="A9" s="64">
        <v>121001</v>
      </c>
      <c r="B9" s="59" t="s">
        <v>37</v>
      </c>
      <c r="C9" s="105">
        <v>26000</v>
      </c>
      <c r="D9" s="82">
        <v>26000</v>
      </c>
      <c r="E9" s="50">
        <v>26000</v>
      </c>
    </row>
    <row r="10" spans="1:5" ht="12.75">
      <c r="A10" s="64">
        <v>121002</v>
      </c>
      <c r="B10" s="59" t="s">
        <v>38</v>
      </c>
      <c r="C10" s="105">
        <v>40000</v>
      </c>
      <c r="D10" s="82">
        <v>40000</v>
      </c>
      <c r="E10" s="50">
        <v>40000</v>
      </c>
    </row>
    <row r="11" spans="1:5" ht="12.75">
      <c r="A11" s="64">
        <v>121003</v>
      </c>
      <c r="B11" s="59" t="s">
        <v>39</v>
      </c>
      <c r="C11" s="105">
        <v>500</v>
      </c>
      <c r="D11" s="82">
        <v>500</v>
      </c>
      <c r="E11" s="50">
        <v>500</v>
      </c>
    </row>
    <row r="12" spans="1:5" ht="12.75">
      <c r="A12" s="57">
        <v>130</v>
      </c>
      <c r="B12" s="57" t="s">
        <v>40</v>
      </c>
      <c r="C12" s="103">
        <f>C13+C14+C15+C16+C17</f>
        <v>83000</v>
      </c>
      <c r="D12" s="38">
        <f>D13+D14+D15+D16+D17</f>
        <v>68000</v>
      </c>
      <c r="E12" s="49">
        <f>E13+E14+E15+E16+E17</f>
        <v>68000</v>
      </c>
    </row>
    <row r="13" spans="1:5" ht="12.75">
      <c r="A13" s="64" t="s">
        <v>41</v>
      </c>
      <c r="B13" s="59" t="s">
        <v>42</v>
      </c>
      <c r="C13" s="105">
        <v>2000</v>
      </c>
      <c r="D13" s="82">
        <v>2000</v>
      </c>
      <c r="E13" s="50">
        <v>2000</v>
      </c>
    </row>
    <row r="14" spans="1:5" ht="12.75">
      <c r="A14" s="64" t="s">
        <v>43</v>
      </c>
      <c r="B14" s="59" t="s">
        <v>44</v>
      </c>
      <c r="C14" s="105">
        <v>0</v>
      </c>
      <c r="D14" s="82">
        <v>0</v>
      </c>
      <c r="E14" s="50">
        <v>0</v>
      </c>
    </row>
    <row r="15" spans="1:5" ht="12.75">
      <c r="A15" s="64" t="s">
        <v>45</v>
      </c>
      <c r="B15" s="59" t="s">
        <v>46</v>
      </c>
      <c r="C15" s="105">
        <v>0</v>
      </c>
      <c r="D15" s="82">
        <v>0</v>
      </c>
      <c r="E15" s="50">
        <v>0</v>
      </c>
    </row>
    <row r="16" spans="1:5" ht="12.75">
      <c r="A16" s="64" t="s">
        <v>47</v>
      </c>
      <c r="B16" s="59" t="s">
        <v>48</v>
      </c>
      <c r="C16" s="105">
        <v>5000</v>
      </c>
      <c r="D16" s="82">
        <v>1000</v>
      </c>
      <c r="E16" s="50">
        <v>1000</v>
      </c>
    </row>
    <row r="17" spans="1:5" ht="12.75">
      <c r="A17" s="64" t="s">
        <v>49</v>
      </c>
      <c r="B17" s="59" t="s">
        <v>50</v>
      </c>
      <c r="C17" s="105">
        <v>76000</v>
      </c>
      <c r="D17" s="82">
        <v>65000</v>
      </c>
      <c r="E17" s="50">
        <v>65000</v>
      </c>
    </row>
    <row r="18" spans="1:5" s="2" customFormat="1" ht="12.75">
      <c r="A18" s="58" t="s">
        <v>51</v>
      </c>
      <c r="B18" s="58" t="s">
        <v>200</v>
      </c>
      <c r="C18" s="102">
        <f>C19+C24+C34+C37+C39</f>
        <v>199883</v>
      </c>
      <c r="D18" s="80">
        <f>D19+D24+D34+D37</f>
        <v>166283</v>
      </c>
      <c r="E18" s="48">
        <f>E19+E24+E34+E37</f>
        <v>166283</v>
      </c>
    </row>
    <row r="19" spans="1:5" ht="12.75">
      <c r="A19" s="57">
        <v>210</v>
      </c>
      <c r="B19" s="57" t="s">
        <v>201</v>
      </c>
      <c r="C19" s="103">
        <f>C20</f>
        <v>117000</v>
      </c>
      <c r="D19" s="248">
        <f>D20</f>
        <v>102000</v>
      </c>
      <c r="E19" s="248">
        <f>E20</f>
        <v>102000</v>
      </c>
    </row>
    <row r="20" spans="1:5" ht="12.75">
      <c r="A20" s="56">
        <v>212</v>
      </c>
      <c r="B20" s="56" t="s">
        <v>52</v>
      </c>
      <c r="C20" s="104">
        <f>C21+C23+C22</f>
        <v>117000</v>
      </c>
      <c r="D20" s="230">
        <f>D21+D23+D22</f>
        <v>102000</v>
      </c>
      <c r="E20" s="230">
        <f>E21+E23+E22</f>
        <v>102000</v>
      </c>
    </row>
    <row r="21" spans="1:5" ht="12.75">
      <c r="A21" s="64">
        <v>212002</v>
      </c>
      <c r="B21" s="59" t="s">
        <v>202</v>
      </c>
      <c r="C21" s="105">
        <v>2000</v>
      </c>
      <c r="D21" s="82">
        <v>2000</v>
      </c>
      <c r="E21" s="50">
        <v>2000</v>
      </c>
    </row>
    <row r="22" spans="1:5" ht="12.75">
      <c r="A22" s="64">
        <v>212003</v>
      </c>
      <c r="B22" s="59" t="s">
        <v>222</v>
      </c>
      <c r="C22" s="105">
        <v>115000</v>
      </c>
      <c r="D22" s="82">
        <v>100000</v>
      </c>
      <c r="E22" s="50">
        <v>100000</v>
      </c>
    </row>
    <row r="23" spans="1:5" ht="12.75">
      <c r="A23" s="64">
        <v>212004</v>
      </c>
      <c r="B23" s="59" t="s">
        <v>84</v>
      </c>
      <c r="C23" s="105">
        <v>0</v>
      </c>
      <c r="D23" s="82">
        <v>0</v>
      </c>
      <c r="E23" s="50">
        <v>0</v>
      </c>
    </row>
    <row r="24" spans="1:5" ht="12.75">
      <c r="A24" s="57">
        <v>220</v>
      </c>
      <c r="B24" s="57" t="s">
        <v>53</v>
      </c>
      <c r="C24" s="103">
        <f>C25+C28+C32</f>
        <v>57083</v>
      </c>
      <c r="D24" s="38">
        <f>D25+D28+D32</f>
        <v>53083</v>
      </c>
      <c r="E24" s="49">
        <f>E25+E28+E32</f>
        <v>53083</v>
      </c>
    </row>
    <row r="25" spans="1:5" ht="12.75">
      <c r="A25" s="56">
        <v>221</v>
      </c>
      <c r="B25" s="56" t="s">
        <v>54</v>
      </c>
      <c r="C25" s="104">
        <f>C26+C27</f>
        <v>32000</v>
      </c>
      <c r="D25" s="81">
        <f>D26+D27</f>
        <v>19000</v>
      </c>
      <c r="E25" s="36">
        <f>E26+E27</f>
        <v>19000</v>
      </c>
    </row>
    <row r="26" spans="1:5" ht="12.75">
      <c r="A26" s="64">
        <v>221004</v>
      </c>
      <c r="B26" s="59" t="s">
        <v>203</v>
      </c>
      <c r="C26" s="105">
        <v>25000</v>
      </c>
      <c r="D26" s="82">
        <v>18000</v>
      </c>
      <c r="E26" s="50">
        <v>18000</v>
      </c>
    </row>
    <row r="27" spans="1:5" ht="12.75">
      <c r="A27" s="64">
        <v>222003</v>
      </c>
      <c r="B27" s="59" t="s">
        <v>221</v>
      </c>
      <c r="C27" s="105">
        <v>7000</v>
      </c>
      <c r="D27" s="82">
        <v>1000</v>
      </c>
      <c r="E27" s="50">
        <v>1000</v>
      </c>
    </row>
    <row r="28" spans="1:5" ht="12.75">
      <c r="A28" s="56">
        <v>223</v>
      </c>
      <c r="B28" s="56" t="s">
        <v>204</v>
      </c>
      <c r="C28" s="104">
        <f>C30+C31+C29</f>
        <v>25000</v>
      </c>
      <c r="D28" s="81">
        <f>D30+D31+D29</f>
        <v>34000</v>
      </c>
      <c r="E28" s="36">
        <f>E30+E31+E29</f>
        <v>34000</v>
      </c>
    </row>
    <row r="29" spans="1:6" s="1" customFormat="1" ht="15">
      <c r="A29" s="63">
        <v>223001</v>
      </c>
      <c r="B29" s="60" t="s">
        <v>87</v>
      </c>
      <c r="C29" s="105">
        <v>0</v>
      </c>
      <c r="D29" s="82">
        <v>0</v>
      </c>
      <c r="E29" s="50"/>
      <c r="F29" s="4"/>
    </row>
    <row r="30" spans="1:5" ht="12.75">
      <c r="A30" s="64">
        <v>223001</v>
      </c>
      <c r="B30" s="59" t="s">
        <v>205</v>
      </c>
      <c r="C30" s="105">
        <v>25000</v>
      </c>
      <c r="D30" s="82">
        <v>34000</v>
      </c>
      <c r="E30" s="50">
        <v>34000</v>
      </c>
    </row>
    <row r="31" spans="1:5" ht="12.75">
      <c r="A31" s="64">
        <v>223004</v>
      </c>
      <c r="B31" s="59" t="s">
        <v>85</v>
      </c>
      <c r="C31" s="105">
        <v>0</v>
      </c>
      <c r="D31" s="82">
        <v>0</v>
      </c>
      <c r="E31" s="50">
        <v>0</v>
      </c>
    </row>
    <row r="32" spans="1:5" ht="12.75">
      <c r="A32" s="56">
        <v>229</v>
      </c>
      <c r="B32" s="56" t="s">
        <v>55</v>
      </c>
      <c r="C32" s="104">
        <f>C33</f>
        <v>83</v>
      </c>
      <c r="D32" s="81">
        <f>D33</f>
        <v>83</v>
      </c>
      <c r="E32" s="36">
        <f>E33</f>
        <v>83</v>
      </c>
    </row>
    <row r="33" spans="1:5" ht="12.75">
      <c r="A33" s="63">
        <v>229005</v>
      </c>
      <c r="B33" s="60" t="s">
        <v>56</v>
      </c>
      <c r="C33" s="105">
        <v>83</v>
      </c>
      <c r="D33" s="82">
        <v>83</v>
      </c>
      <c r="E33" s="50">
        <v>83</v>
      </c>
    </row>
    <row r="34" spans="1:5" ht="12.75">
      <c r="A34" s="57">
        <v>240</v>
      </c>
      <c r="B34" s="57" t="s">
        <v>57</v>
      </c>
      <c r="C34" s="103">
        <f aca="true" t="shared" si="1" ref="C34:E35">C35</f>
        <v>800</v>
      </c>
      <c r="D34" s="38">
        <f t="shared" si="1"/>
        <v>200</v>
      </c>
      <c r="E34" s="49">
        <f t="shared" si="1"/>
        <v>200</v>
      </c>
    </row>
    <row r="35" spans="1:5" ht="12.75">
      <c r="A35" s="56">
        <v>242</v>
      </c>
      <c r="B35" s="56" t="s">
        <v>57</v>
      </c>
      <c r="C35" s="104">
        <f t="shared" si="1"/>
        <v>800</v>
      </c>
      <c r="D35" s="81">
        <f t="shared" si="1"/>
        <v>200</v>
      </c>
      <c r="E35" s="36">
        <f t="shared" si="1"/>
        <v>200</v>
      </c>
    </row>
    <row r="36" spans="1:5" ht="12.75">
      <c r="A36" s="63">
        <v>242</v>
      </c>
      <c r="B36" s="60" t="s">
        <v>57</v>
      </c>
      <c r="C36" s="105">
        <v>800</v>
      </c>
      <c r="D36" s="82">
        <v>200</v>
      </c>
      <c r="E36" s="50">
        <v>200</v>
      </c>
    </row>
    <row r="37" spans="1:5" ht="12.75">
      <c r="A37" s="57">
        <v>290</v>
      </c>
      <c r="B37" s="57" t="s">
        <v>58</v>
      </c>
      <c r="C37" s="103">
        <f>C38</f>
        <v>25000</v>
      </c>
      <c r="D37" s="248">
        <f>D38</f>
        <v>11000</v>
      </c>
      <c r="E37" s="248">
        <f>E38</f>
        <v>11000</v>
      </c>
    </row>
    <row r="38" spans="1:11" ht="12.75">
      <c r="A38" s="56">
        <v>292</v>
      </c>
      <c r="B38" s="56" t="s">
        <v>59</v>
      </c>
      <c r="C38" s="104">
        <f>C42+C40+C41+C43+C44</f>
        <v>25000</v>
      </c>
      <c r="D38" s="230">
        <f>D42+D40+D41+D43+D44</f>
        <v>11000</v>
      </c>
      <c r="E38" s="230">
        <f>E42+E40+E41+E43+E44</f>
        <v>11000</v>
      </c>
      <c r="K38" s="2" t="s">
        <v>333</v>
      </c>
    </row>
    <row r="39" spans="1:12" s="1" customFormat="1" ht="12.75">
      <c r="A39" s="63">
        <v>292006</v>
      </c>
      <c r="B39" s="60" t="s">
        <v>198</v>
      </c>
      <c r="C39" s="105">
        <v>0</v>
      </c>
      <c r="D39" s="82">
        <v>0</v>
      </c>
      <c r="E39" s="50">
        <v>0</v>
      </c>
      <c r="L39" s="96" t="s">
        <v>330</v>
      </c>
    </row>
    <row r="40" spans="1:5" s="1" customFormat="1" ht="12.75">
      <c r="A40" s="63">
        <v>292017</v>
      </c>
      <c r="B40" s="60" t="s">
        <v>199</v>
      </c>
      <c r="C40" s="105">
        <v>0</v>
      </c>
      <c r="D40" s="82">
        <v>0</v>
      </c>
      <c r="E40" s="50">
        <v>0</v>
      </c>
    </row>
    <row r="41" spans="1:5" s="1" customFormat="1" ht="12.75">
      <c r="A41" s="63">
        <v>292017</v>
      </c>
      <c r="B41" s="60" t="s">
        <v>206</v>
      </c>
      <c r="C41" s="105">
        <v>0</v>
      </c>
      <c r="D41" s="82">
        <v>0</v>
      </c>
      <c r="E41" s="50">
        <v>0</v>
      </c>
    </row>
    <row r="42" spans="1:5" ht="12.75">
      <c r="A42" s="63">
        <v>292017</v>
      </c>
      <c r="B42" s="60" t="s">
        <v>60</v>
      </c>
      <c r="C42" s="105">
        <v>0</v>
      </c>
      <c r="D42" s="82">
        <v>0</v>
      </c>
      <c r="E42" s="50">
        <v>0</v>
      </c>
    </row>
    <row r="43" spans="1:5" ht="12.75">
      <c r="A43" s="63">
        <v>292027</v>
      </c>
      <c r="B43" s="60" t="s">
        <v>86</v>
      </c>
      <c r="C43" s="105">
        <v>25000</v>
      </c>
      <c r="D43" s="82">
        <v>11000</v>
      </c>
      <c r="E43" s="50">
        <v>11000</v>
      </c>
    </row>
    <row r="44" spans="1:5" ht="12.75">
      <c r="A44" s="63">
        <v>292027</v>
      </c>
      <c r="B44" s="235" t="s">
        <v>331</v>
      </c>
      <c r="C44" s="105">
        <v>0</v>
      </c>
      <c r="D44" s="82">
        <v>0</v>
      </c>
      <c r="E44" s="50">
        <v>0</v>
      </c>
    </row>
    <row r="45" spans="1:5" s="2" customFormat="1" ht="12.75">
      <c r="A45" s="58">
        <v>300</v>
      </c>
      <c r="B45" s="65" t="s">
        <v>61</v>
      </c>
      <c r="C45" s="102">
        <f>C46</f>
        <v>1686100</v>
      </c>
      <c r="D45" s="80">
        <f>D46</f>
        <v>2029635</v>
      </c>
      <c r="E45" s="48">
        <f>E46</f>
        <v>2029635</v>
      </c>
    </row>
    <row r="46" spans="1:5" s="2" customFormat="1" ht="12.75">
      <c r="A46" s="49">
        <v>310</v>
      </c>
      <c r="B46" s="49" t="s">
        <v>62</v>
      </c>
      <c r="C46" s="103">
        <f>C47+C48</f>
        <v>1686100</v>
      </c>
      <c r="D46" s="38">
        <f>D47+D48</f>
        <v>2029635</v>
      </c>
      <c r="E46" s="49">
        <f>E47+E48</f>
        <v>2029635</v>
      </c>
    </row>
    <row r="47" spans="1:7" ht="12.75">
      <c r="A47" s="23">
        <v>311</v>
      </c>
      <c r="B47" s="23" t="s">
        <v>63</v>
      </c>
      <c r="C47" s="104"/>
      <c r="D47" s="81"/>
      <c r="E47" s="36"/>
      <c r="G47" s="2" t="s">
        <v>332</v>
      </c>
    </row>
    <row r="48" spans="1:5" ht="12.75">
      <c r="A48" s="23">
        <v>312</v>
      </c>
      <c r="B48" s="23" t="s">
        <v>64</v>
      </c>
      <c r="C48" s="104">
        <f>SUM(C49:C78)</f>
        <v>1686100</v>
      </c>
      <c r="D48" s="91">
        <f>SUM(D49:D78)</f>
        <v>2029635</v>
      </c>
      <c r="E48" s="83">
        <f>SUM(E49:E78)</f>
        <v>2029635</v>
      </c>
    </row>
    <row r="49" spans="1:5" ht="12.75">
      <c r="A49" s="63" t="s">
        <v>220</v>
      </c>
      <c r="B49" s="66" t="s">
        <v>65</v>
      </c>
      <c r="C49" s="105">
        <v>230</v>
      </c>
      <c r="D49" s="82">
        <v>218</v>
      </c>
      <c r="E49" s="50">
        <f>D49</f>
        <v>218</v>
      </c>
    </row>
    <row r="50" spans="1:5" ht="12.75">
      <c r="A50" s="64" t="s">
        <v>220</v>
      </c>
      <c r="B50" s="67" t="s">
        <v>66</v>
      </c>
      <c r="C50" s="105">
        <v>470</v>
      </c>
      <c r="D50" s="82">
        <v>480</v>
      </c>
      <c r="E50" s="50">
        <f>D50</f>
        <v>480</v>
      </c>
    </row>
    <row r="51" spans="1:5" ht="12.75">
      <c r="A51" s="64" t="s">
        <v>220</v>
      </c>
      <c r="B51" s="67" t="s">
        <v>67</v>
      </c>
      <c r="C51" s="105">
        <v>11500</v>
      </c>
      <c r="D51" s="234">
        <v>11500</v>
      </c>
      <c r="E51" s="50">
        <f>D51</f>
        <v>11500</v>
      </c>
    </row>
    <row r="52" spans="1:5" ht="12.75">
      <c r="A52" s="64" t="s">
        <v>220</v>
      </c>
      <c r="B52" s="67" t="s">
        <v>219</v>
      </c>
      <c r="C52" s="105">
        <v>1700</v>
      </c>
      <c r="D52" s="82">
        <v>1667</v>
      </c>
      <c r="E52" s="50">
        <f>D52</f>
        <v>1667</v>
      </c>
    </row>
    <row r="53" spans="1:5" ht="12.75">
      <c r="A53" s="64">
        <v>312001</v>
      </c>
      <c r="B53" s="123" t="s">
        <v>309</v>
      </c>
      <c r="C53" s="105">
        <v>10000</v>
      </c>
      <c r="D53" s="82">
        <v>18700</v>
      </c>
      <c r="E53" s="50">
        <f aca="true" t="shared" si="2" ref="E53:E72">D53</f>
        <v>18700</v>
      </c>
    </row>
    <row r="54" spans="1:6" ht="12.75">
      <c r="A54" s="64">
        <v>312001</v>
      </c>
      <c r="B54" s="127" t="s">
        <v>238</v>
      </c>
      <c r="C54" s="105">
        <v>120000</v>
      </c>
      <c r="D54" s="82">
        <v>62000</v>
      </c>
      <c r="E54" s="50">
        <f t="shared" si="2"/>
        <v>62000</v>
      </c>
      <c r="F54" s="2"/>
    </row>
    <row r="55" spans="1:5" ht="12.75">
      <c r="A55" s="64" t="s">
        <v>220</v>
      </c>
      <c r="B55" s="67" t="s">
        <v>207</v>
      </c>
      <c r="C55" s="105">
        <v>1423000</v>
      </c>
      <c r="D55" s="234">
        <v>1711894</v>
      </c>
      <c r="E55" s="50">
        <v>1711894</v>
      </c>
    </row>
    <row r="56" spans="1:5" ht="12.75">
      <c r="A56" s="64" t="s">
        <v>220</v>
      </c>
      <c r="B56" s="67" t="s">
        <v>228</v>
      </c>
      <c r="C56" s="105"/>
      <c r="D56" s="82">
        <f aca="true" t="shared" si="3" ref="D56:D70">C56</f>
        <v>0</v>
      </c>
      <c r="E56" s="50">
        <f t="shared" si="2"/>
        <v>0</v>
      </c>
    </row>
    <row r="57" spans="1:5" ht="12.75">
      <c r="A57" s="64" t="s">
        <v>220</v>
      </c>
      <c r="B57" s="67" t="s">
        <v>218</v>
      </c>
      <c r="C57" s="105">
        <v>0</v>
      </c>
      <c r="D57" s="82">
        <v>0</v>
      </c>
      <c r="E57" s="50">
        <f t="shared" si="2"/>
        <v>0</v>
      </c>
    </row>
    <row r="58" spans="1:5" ht="12.75">
      <c r="A58" s="64" t="s">
        <v>220</v>
      </c>
      <c r="B58" s="67" t="s">
        <v>189</v>
      </c>
      <c r="C58" s="105">
        <v>0</v>
      </c>
      <c r="D58" s="82">
        <v>0</v>
      </c>
      <c r="E58" s="50">
        <f t="shared" si="2"/>
        <v>0</v>
      </c>
    </row>
    <row r="59" spans="1:5" ht="12.75">
      <c r="A59" s="64" t="s">
        <v>220</v>
      </c>
      <c r="B59" s="67" t="s">
        <v>68</v>
      </c>
      <c r="C59" s="105">
        <v>0</v>
      </c>
      <c r="D59" s="82">
        <v>0</v>
      </c>
      <c r="E59" s="50">
        <f t="shared" si="2"/>
        <v>0</v>
      </c>
    </row>
    <row r="60" spans="1:5" ht="12.75">
      <c r="A60" s="64" t="s">
        <v>220</v>
      </c>
      <c r="B60" s="67" t="s">
        <v>227</v>
      </c>
      <c r="C60" s="105"/>
      <c r="D60" s="82">
        <f t="shared" si="3"/>
        <v>0</v>
      </c>
      <c r="E60" s="50">
        <f t="shared" si="2"/>
        <v>0</v>
      </c>
    </row>
    <row r="61" spans="1:5" ht="12.75">
      <c r="A61" s="64" t="s">
        <v>220</v>
      </c>
      <c r="B61" s="67" t="s">
        <v>217</v>
      </c>
      <c r="C61" s="105">
        <v>0</v>
      </c>
      <c r="D61" s="82">
        <v>0</v>
      </c>
      <c r="E61" s="50">
        <f t="shared" si="2"/>
        <v>0</v>
      </c>
    </row>
    <row r="62" spans="1:5" ht="12.75">
      <c r="A62" s="64">
        <v>312001</v>
      </c>
      <c r="B62" s="67" t="s">
        <v>208</v>
      </c>
      <c r="C62" s="105"/>
      <c r="D62" s="82">
        <v>113688</v>
      </c>
      <c r="E62" s="50">
        <f t="shared" si="2"/>
        <v>113688</v>
      </c>
    </row>
    <row r="63" spans="1:5" ht="12.75">
      <c r="A63" s="64">
        <v>312001</v>
      </c>
      <c r="B63" s="67" t="s">
        <v>209</v>
      </c>
      <c r="C63" s="105"/>
      <c r="D63" s="82">
        <f t="shared" si="3"/>
        <v>0</v>
      </c>
      <c r="E63" s="50">
        <f t="shared" si="2"/>
        <v>0</v>
      </c>
    </row>
    <row r="64" spans="1:5" ht="12.75">
      <c r="A64" s="64">
        <v>312001</v>
      </c>
      <c r="B64" s="67" t="s">
        <v>69</v>
      </c>
      <c r="C64" s="105"/>
      <c r="D64" s="82">
        <v>3500</v>
      </c>
      <c r="E64" s="50">
        <f t="shared" si="2"/>
        <v>3500</v>
      </c>
    </row>
    <row r="65" spans="1:5" ht="12.75">
      <c r="A65" s="64">
        <v>312001</v>
      </c>
      <c r="B65" s="67" t="s">
        <v>223</v>
      </c>
      <c r="C65" s="105">
        <v>0</v>
      </c>
      <c r="D65" s="82">
        <f t="shared" si="3"/>
        <v>0</v>
      </c>
      <c r="E65" s="50">
        <f t="shared" si="2"/>
        <v>0</v>
      </c>
    </row>
    <row r="66" spans="1:5" ht="12.75">
      <c r="A66" s="64">
        <v>312001</v>
      </c>
      <c r="B66" s="67" t="s">
        <v>70</v>
      </c>
      <c r="C66" s="105">
        <v>0</v>
      </c>
      <c r="D66" s="82">
        <f t="shared" si="3"/>
        <v>0</v>
      </c>
      <c r="E66" s="50">
        <f t="shared" si="2"/>
        <v>0</v>
      </c>
    </row>
    <row r="67" spans="1:5" ht="12.75">
      <c r="A67" s="64">
        <v>312001</v>
      </c>
      <c r="B67" s="123" t="s">
        <v>323</v>
      </c>
      <c r="C67" s="105">
        <v>0</v>
      </c>
      <c r="D67" s="82">
        <v>6036</v>
      </c>
      <c r="E67" s="50">
        <f t="shared" si="2"/>
        <v>6036</v>
      </c>
    </row>
    <row r="68" spans="1:5" ht="12.75">
      <c r="A68" s="64">
        <v>312001</v>
      </c>
      <c r="B68" s="123" t="s">
        <v>236</v>
      </c>
      <c r="C68" s="105">
        <v>3000</v>
      </c>
      <c r="D68" s="82">
        <f t="shared" si="3"/>
        <v>3000</v>
      </c>
      <c r="E68" s="50">
        <f t="shared" si="2"/>
        <v>3000</v>
      </c>
    </row>
    <row r="69" spans="1:5" ht="12.75">
      <c r="A69" s="64">
        <v>312001</v>
      </c>
      <c r="B69" s="123" t="s">
        <v>314</v>
      </c>
      <c r="C69" s="105">
        <v>17000</v>
      </c>
      <c r="D69" s="82"/>
      <c r="E69" s="50">
        <f t="shared" si="2"/>
        <v>0</v>
      </c>
    </row>
    <row r="70" spans="1:5" ht="12.75">
      <c r="A70" s="64">
        <v>312001</v>
      </c>
      <c r="B70" s="123" t="s">
        <v>308</v>
      </c>
      <c r="C70" s="105">
        <v>34000</v>
      </c>
      <c r="D70" s="82">
        <f t="shared" si="3"/>
        <v>34000</v>
      </c>
      <c r="E70" s="50">
        <f t="shared" si="2"/>
        <v>34000</v>
      </c>
    </row>
    <row r="71" spans="1:5" ht="12.75">
      <c r="A71" s="64">
        <v>312001</v>
      </c>
      <c r="B71" s="66" t="s">
        <v>210</v>
      </c>
      <c r="C71" s="105">
        <v>2000</v>
      </c>
      <c r="D71" s="82">
        <v>2000</v>
      </c>
      <c r="E71" s="50">
        <v>2000</v>
      </c>
    </row>
    <row r="72" spans="1:5" ht="12.75">
      <c r="A72" s="125" t="s">
        <v>220</v>
      </c>
      <c r="B72" s="126" t="s">
        <v>237</v>
      </c>
      <c r="C72" s="105">
        <v>200</v>
      </c>
      <c r="D72" s="82">
        <v>84</v>
      </c>
      <c r="E72" s="50">
        <f t="shared" si="2"/>
        <v>84</v>
      </c>
    </row>
    <row r="73" spans="1:5" ht="12.75">
      <c r="A73" s="64">
        <v>312001</v>
      </c>
      <c r="B73" s="67" t="s">
        <v>211</v>
      </c>
      <c r="C73" s="105">
        <v>3000</v>
      </c>
      <c r="D73" s="82">
        <v>3368</v>
      </c>
      <c r="E73" s="50">
        <v>3368</v>
      </c>
    </row>
    <row r="74" spans="1:5" ht="12.75">
      <c r="A74" s="64">
        <v>312001</v>
      </c>
      <c r="B74" s="123" t="s">
        <v>275</v>
      </c>
      <c r="C74" s="105">
        <v>4000</v>
      </c>
      <c r="D74" s="82">
        <v>3000</v>
      </c>
      <c r="E74" s="50">
        <v>3000</v>
      </c>
    </row>
    <row r="75" spans="1:5" ht="12.75">
      <c r="A75" s="64">
        <v>312001</v>
      </c>
      <c r="B75" s="123" t="s">
        <v>324</v>
      </c>
      <c r="C75" s="105"/>
      <c r="D75" s="82">
        <v>14500</v>
      </c>
      <c r="E75" s="50">
        <f aca="true" t="shared" si="4" ref="D75:E78">D75</f>
        <v>14500</v>
      </c>
    </row>
    <row r="76" spans="1:5" ht="12.75">
      <c r="A76" s="64">
        <v>312002</v>
      </c>
      <c r="B76" s="123" t="s">
        <v>284</v>
      </c>
      <c r="C76" s="105">
        <v>53500</v>
      </c>
      <c r="D76" s="82">
        <v>40000</v>
      </c>
      <c r="E76" s="50">
        <f t="shared" si="4"/>
        <v>40000</v>
      </c>
    </row>
    <row r="77" spans="1:5" ht="12.75">
      <c r="A77" s="64">
        <v>312002</v>
      </c>
      <c r="B77" s="123" t="s">
        <v>310</v>
      </c>
      <c r="C77" s="105">
        <v>0</v>
      </c>
      <c r="D77" s="82">
        <f t="shared" si="4"/>
        <v>0</v>
      </c>
      <c r="E77" s="50">
        <f t="shared" si="4"/>
        <v>0</v>
      </c>
    </row>
    <row r="78" spans="1:5" ht="12.75">
      <c r="A78" s="64">
        <v>312008</v>
      </c>
      <c r="B78" s="123" t="s">
        <v>315</v>
      </c>
      <c r="C78" s="105">
        <v>2500</v>
      </c>
      <c r="D78" s="82">
        <v>0</v>
      </c>
      <c r="E78" s="50">
        <f t="shared" si="4"/>
        <v>0</v>
      </c>
    </row>
    <row r="79" spans="1:5" ht="12.75">
      <c r="A79" s="249" t="s">
        <v>71</v>
      </c>
      <c r="B79" s="250"/>
      <c r="C79" s="102">
        <f>C45+C18+C4</f>
        <v>4085483</v>
      </c>
      <c r="D79" s="80">
        <f>D45+D18+D4</f>
        <v>4180418</v>
      </c>
      <c r="E79" s="53">
        <f>E45+E18+E4</f>
        <v>4180418</v>
      </c>
    </row>
    <row r="80" spans="1:5" ht="12.75">
      <c r="A80" s="68"/>
      <c r="B80" s="69"/>
      <c r="C80" s="106"/>
      <c r="D80" s="51"/>
      <c r="E80" s="51"/>
    </row>
    <row r="81" spans="1:5" ht="12.75">
      <c r="A81" s="255" t="s">
        <v>212</v>
      </c>
      <c r="B81" s="256"/>
      <c r="C81" s="102">
        <f>SUM(C82:C82)</f>
        <v>0</v>
      </c>
      <c r="D81" s="80">
        <f>SUM(D82:D82)</f>
        <v>0</v>
      </c>
      <c r="E81" s="53">
        <f>SUM(E82:E82)</f>
        <v>0</v>
      </c>
    </row>
    <row r="82" spans="1:5" ht="12.75">
      <c r="A82" s="257" t="s">
        <v>72</v>
      </c>
      <c r="B82" s="252"/>
      <c r="C82" s="107"/>
      <c r="D82" s="84">
        <v>0</v>
      </c>
      <c r="E82" s="52">
        <v>0</v>
      </c>
    </row>
    <row r="83" spans="1:5" s="2" customFormat="1" ht="12.75">
      <c r="A83" s="251" t="s">
        <v>71</v>
      </c>
      <c r="B83" s="252"/>
      <c r="C83" s="102">
        <f>C79+C81</f>
        <v>4085483</v>
      </c>
      <c r="D83" s="80">
        <f>D79+D81</f>
        <v>4180418</v>
      </c>
      <c r="E83" s="53">
        <f>E79+E81</f>
        <v>4180418</v>
      </c>
    </row>
    <row r="84" spans="1:5" ht="12.75">
      <c r="A84" s="68"/>
      <c r="B84" s="69"/>
      <c r="C84" s="94"/>
      <c r="D84" s="51"/>
      <c r="E84" s="51"/>
    </row>
    <row r="85" spans="1:5" s="18" customFormat="1" ht="24.75" customHeight="1">
      <c r="A85" s="258" t="s">
        <v>160</v>
      </c>
      <c r="B85" s="259"/>
      <c r="C85" s="108" t="s">
        <v>340</v>
      </c>
      <c r="D85" s="109" t="s">
        <v>325</v>
      </c>
      <c r="E85" s="110" t="s">
        <v>320</v>
      </c>
    </row>
    <row r="86" spans="1:5" ht="12.75">
      <c r="A86" s="70">
        <v>233001</v>
      </c>
      <c r="B86" s="66" t="s">
        <v>74</v>
      </c>
      <c r="C86" s="105"/>
      <c r="D86" s="82">
        <v>1000</v>
      </c>
      <c r="E86" s="50">
        <v>1000</v>
      </c>
    </row>
    <row r="87" spans="1:5" ht="12.75">
      <c r="A87" s="64">
        <v>322001</v>
      </c>
      <c r="B87" s="123" t="s">
        <v>285</v>
      </c>
      <c r="C87" s="105"/>
      <c r="D87" s="82">
        <v>0</v>
      </c>
      <c r="E87" s="50">
        <v>0</v>
      </c>
    </row>
    <row r="88" spans="1:5" ht="12.75">
      <c r="A88" s="64">
        <v>322001</v>
      </c>
      <c r="B88" s="123" t="s">
        <v>297</v>
      </c>
      <c r="C88" s="105">
        <v>11363</v>
      </c>
      <c r="D88" s="82">
        <v>0</v>
      </c>
      <c r="E88" s="50">
        <v>0</v>
      </c>
    </row>
    <row r="89" spans="1:5" ht="12.75">
      <c r="A89" s="64">
        <v>322001</v>
      </c>
      <c r="B89" s="123" t="s">
        <v>244</v>
      </c>
      <c r="C89" s="105"/>
      <c r="D89" s="82">
        <v>14000</v>
      </c>
      <c r="E89" s="50">
        <v>14000</v>
      </c>
    </row>
    <row r="90" spans="1:5" ht="12.75">
      <c r="A90" s="64">
        <v>322001</v>
      </c>
      <c r="B90" s="123" t="s">
        <v>304</v>
      </c>
      <c r="C90" s="105">
        <v>35000</v>
      </c>
      <c r="D90" s="82">
        <v>0</v>
      </c>
      <c r="E90" s="50">
        <v>0</v>
      </c>
    </row>
    <row r="91" spans="1:5" ht="12.75">
      <c r="A91" s="64">
        <v>322001</v>
      </c>
      <c r="B91" s="123" t="s">
        <v>277</v>
      </c>
      <c r="C91" s="105">
        <v>147120</v>
      </c>
      <c r="D91" s="82">
        <v>0</v>
      </c>
      <c r="E91" s="50">
        <v>0</v>
      </c>
    </row>
    <row r="92" spans="1:5" ht="12.75">
      <c r="A92" s="64">
        <v>322001</v>
      </c>
      <c r="B92" s="123" t="s">
        <v>305</v>
      </c>
      <c r="C92" s="105">
        <v>259000</v>
      </c>
      <c r="D92" s="82">
        <v>0</v>
      </c>
      <c r="E92" s="50">
        <v>0</v>
      </c>
    </row>
    <row r="93" spans="1:5" ht="12.75">
      <c r="A93" s="64">
        <v>322001</v>
      </c>
      <c r="B93" s="123" t="s">
        <v>268</v>
      </c>
      <c r="C93" s="105">
        <v>103000</v>
      </c>
      <c r="D93" s="82">
        <v>97000</v>
      </c>
      <c r="E93" s="50">
        <v>97000</v>
      </c>
    </row>
    <row r="94" spans="1:5" ht="12.75">
      <c r="A94" s="125" t="s">
        <v>239</v>
      </c>
      <c r="B94" s="123" t="s">
        <v>274</v>
      </c>
      <c r="C94" s="105"/>
      <c r="D94" s="82"/>
      <c r="E94" s="50"/>
    </row>
    <row r="95" spans="1:5" ht="12.75">
      <c r="A95" s="64">
        <v>322002</v>
      </c>
      <c r="B95" s="123" t="s">
        <v>288</v>
      </c>
      <c r="C95" s="105"/>
      <c r="D95" s="82">
        <v>11264</v>
      </c>
      <c r="E95" s="50">
        <v>11264</v>
      </c>
    </row>
    <row r="96" spans="1:5" ht="12.75">
      <c r="A96" s="125" t="s">
        <v>264</v>
      </c>
      <c r="B96" s="123" t="s">
        <v>334</v>
      </c>
      <c r="C96" s="105">
        <v>181000</v>
      </c>
      <c r="D96" s="82">
        <v>140000</v>
      </c>
      <c r="E96" s="50">
        <v>140000</v>
      </c>
    </row>
    <row r="97" spans="1:5" ht="12.75">
      <c r="A97" s="125" t="s">
        <v>239</v>
      </c>
      <c r="B97" s="123" t="s">
        <v>287</v>
      </c>
      <c r="C97" s="105"/>
      <c r="D97" s="82"/>
      <c r="E97" s="50"/>
    </row>
    <row r="98" spans="1:5" ht="12.75">
      <c r="A98" s="125" t="s">
        <v>239</v>
      </c>
      <c r="B98" s="123" t="s">
        <v>269</v>
      </c>
      <c r="C98" s="105"/>
      <c r="D98" s="82"/>
      <c r="E98" s="50"/>
    </row>
    <row r="99" spans="1:5" ht="12.75">
      <c r="A99" s="125" t="s">
        <v>239</v>
      </c>
      <c r="B99" s="123" t="s">
        <v>300</v>
      </c>
      <c r="C99" s="105">
        <v>200000</v>
      </c>
      <c r="D99" s="82"/>
      <c r="E99" s="50"/>
    </row>
    <row r="100" spans="1:5" ht="12.75">
      <c r="A100" s="125" t="s">
        <v>239</v>
      </c>
      <c r="B100" s="123" t="s">
        <v>313</v>
      </c>
      <c r="C100" s="105">
        <v>40000</v>
      </c>
      <c r="D100" s="82"/>
      <c r="E100" s="50"/>
    </row>
    <row r="101" spans="1:5" ht="12.75">
      <c r="A101" s="125" t="s">
        <v>239</v>
      </c>
      <c r="B101" s="123" t="s">
        <v>301</v>
      </c>
      <c r="C101" s="105">
        <v>496000</v>
      </c>
      <c r="D101" s="82">
        <v>350000</v>
      </c>
      <c r="E101" s="50">
        <v>350000</v>
      </c>
    </row>
    <row r="102" spans="1:5" s="2" customFormat="1" ht="12.75">
      <c r="A102" s="61" t="s">
        <v>75</v>
      </c>
      <c r="B102" s="71"/>
      <c r="C102" s="102">
        <f>SUM(C86:C101)</f>
        <v>1472483</v>
      </c>
      <c r="D102" s="102">
        <f>SUM(D86:D101)</f>
        <v>613264</v>
      </c>
      <c r="E102" s="102">
        <f>SUM(E86:E101)</f>
        <v>613264</v>
      </c>
    </row>
    <row r="103" spans="1:5" ht="12.75">
      <c r="A103" s="72"/>
      <c r="B103" s="73"/>
      <c r="C103" s="95"/>
      <c r="D103" s="54"/>
      <c r="E103" s="54"/>
    </row>
    <row r="104" spans="1:5" s="18" customFormat="1" ht="24.75" customHeight="1">
      <c r="A104" s="258" t="s">
        <v>191</v>
      </c>
      <c r="B104" s="259"/>
      <c r="C104" s="108" t="s">
        <v>341</v>
      </c>
      <c r="D104" s="109" t="s">
        <v>325</v>
      </c>
      <c r="E104" s="110" t="s">
        <v>320</v>
      </c>
    </row>
    <row r="105" spans="1:5" ht="12.75">
      <c r="A105" s="63">
        <v>453</v>
      </c>
      <c r="B105" s="66" t="s">
        <v>213</v>
      </c>
      <c r="C105" s="105">
        <v>0</v>
      </c>
      <c r="D105" s="82">
        <v>0</v>
      </c>
      <c r="E105" s="55">
        <v>0</v>
      </c>
    </row>
    <row r="106" spans="1:5" ht="12.75">
      <c r="A106" s="63">
        <v>451</v>
      </c>
      <c r="B106" s="66" t="s">
        <v>214</v>
      </c>
      <c r="C106" s="105"/>
      <c r="D106" s="82">
        <v>0</v>
      </c>
      <c r="E106" s="55">
        <v>0</v>
      </c>
    </row>
    <row r="107" spans="1:7" ht="12.75">
      <c r="A107" s="63">
        <v>454001</v>
      </c>
      <c r="B107" s="66" t="s">
        <v>215</v>
      </c>
      <c r="C107" s="105">
        <v>282918</v>
      </c>
      <c r="D107" s="82">
        <v>340000</v>
      </c>
      <c r="E107" s="55">
        <v>340000</v>
      </c>
      <c r="F107" s="97"/>
      <c r="G107" s="97"/>
    </row>
    <row r="108" spans="1:5" ht="12.75">
      <c r="A108" s="63">
        <v>513002</v>
      </c>
      <c r="B108" s="66" t="s">
        <v>216</v>
      </c>
      <c r="C108" s="105">
        <v>0</v>
      </c>
      <c r="D108" s="82">
        <v>0</v>
      </c>
      <c r="E108" s="55">
        <v>0</v>
      </c>
    </row>
    <row r="109" spans="1:5" ht="12.75">
      <c r="A109" s="63">
        <v>513002</v>
      </c>
      <c r="B109" s="126" t="s">
        <v>312</v>
      </c>
      <c r="C109" s="105">
        <v>500000</v>
      </c>
      <c r="D109" s="82">
        <v>110101</v>
      </c>
      <c r="E109" s="55">
        <v>110101</v>
      </c>
    </row>
    <row r="110" spans="1:5" s="2" customFormat="1" ht="12.75">
      <c r="A110" s="255" t="s">
        <v>190</v>
      </c>
      <c r="B110" s="256"/>
      <c r="C110" s="102">
        <f>SUM(C105:C109)</f>
        <v>782918</v>
      </c>
      <c r="D110" s="80">
        <f>SUM(D105:D109)</f>
        <v>450101</v>
      </c>
      <c r="E110" s="48">
        <f>SUM(E105:E109)</f>
        <v>450101</v>
      </c>
    </row>
    <row r="111" spans="1:5" s="2" customFormat="1" ht="12.75">
      <c r="A111" s="74"/>
      <c r="B111" s="74"/>
      <c r="C111" s="111"/>
      <c r="D111" s="47"/>
      <c r="E111" s="47"/>
    </row>
    <row r="112" spans="1:5" ht="12.75">
      <c r="A112" s="255" t="s">
        <v>76</v>
      </c>
      <c r="B112" s="256"/>
      <c r="C112" s="102">
        <f>C83</f>
        <v>4085483</v>
      </c>
      <c r="D112" s="80">
        <f>D83</f>
        <v>4180418</v>
      </c>
      <c r="E112" s="48">
        <f>E83</f>
        <v>4180418</v>
      </c>
    </row>
    <row r="113" spans="1:5" ht="12.75">
      <c r="A113" s="255" t="s">
        <v>73</v>
      </c>
      <c r="B113" s="256"/>
      <c r="C113" s="102">
        <f>C102</f>
        <v>1472483</v>
      </c>
      <c r="D113" s="80">
        <f>D102</f>
        <v>613264</v>
      </c>
      <c r="E113" s="48">
        <f>E102</f>
        <v>613264</v>
      </c>
    </row>
    <row r="114" spans="1:5" ht="12.75">
      <c r="A114" s="255" t="s">
        <v>77</v>
      </c>
      <c r="B114" s="256"/>
      <c r="C114" s="102">
        <f>C110</f>
        <v>782918</v>
      </c>
      <c r="D114" s="80">
        <f>D110</f>
        <v>450101</v>
      </c>
      <c r="E114" s="48">
        <f>E110</f>
        <v>450101</v>
      </c>
    </row>
    <row r="115" spans="1:7" ht="12.75">
      <c r="A115" s="255" t="s">
        <v>78</v>
      </c>
      <c r="B115" s="256"/>
      <c r="C115" s="112">
        <f>C114+C113+C112</f>
        <v>6340884</v>
      </c>
      <c r="D115" s="85">
        <f>D114+D113+D112</f>
        <v>5243783</v>
      </c>
      <c r="E115" s="21">
        <f>E114+E113+E112</f>
        <v>5243783</v>
      </c>
      <c r="G115" s="3"/>
    </row>
    <row r="116" spans="2:5" ht="21">
      <c r="B116" s="99"/>
      <c r="C116" s="141"/>
      <c r="D116" s="124"/>
      <c r="E116" s="124"/>
    </row>
    <row r="117" ht="12.75">
      <c r="C117" s="132"/>
    </row>
    <row r="119" ht="12.75">
      <c r="C119" s="131"/>
    </row>
  </sheetData>
  <sheetProtection/>
  <mergeCells count="12">
    <mergeCell ref="A115:B115"/>
    <mergeCell ref="A112:B112"/>
    <mergeCell ref="A113:B113"/>
    <mergeCell ref="A114:B114"/>
    <mergeCell ref="A104:B104"/>
    <mergeCell ref="A110:B110"/>
    <mergeCell ref="A79:B79"/>
    <mergeCell ref="A83:B83"/>
    <mergeCell ref="A3:B3"/>
    <mergeCell ref="A81:B81"/>
    <mergeCell ref="A82:B82"/>
    <mergeCell ref="A85:B85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6"/>
  <sheetViews>
    <sheetView showGridLines="0" showZeros="0" zoomScale="120" zoomScaleNormal="120" zoomScalePageLayoutView="0" workbookViewId="0" topLeftCell="C106">
      <selection activeCell="F4" sqref="F4"/>
    </sheetView>
  </sheetViews>
  <sheetFormatPr defaultColWidth="9.140625" defaultRowHeight="12.75"/>
  <cols>
    <col min="1" max="2" width="3.28125" style="0" customWidth="1"/>
    <col min="3" max="3" width="7.57421875" style="0" customWidth="1"/>
    <col min="4" max="4" width="9.00390625" style="0" customWidth="1"/>
    <col min="5" max="5" width="33.421875" style="0" customWidth="1"/>
    <col min="6" max="11" width="11.7109375" style="0" customWidth="1"/>
  </cols>
  <sheetData>
    <row r="2" spans="2:11" ht="13.5" thickBot="1">
      <c r="B2" s="11" t="s">
        <v>194</v>
      </c>
      <c r="C2" s="13"/>
      <c r="D2" s="13"/>
      <c r="E2" s="13"/>
      <c r="F2" s="6"/>
      <c r="G2" s="6"/>
      <c r="H2" s="6"/>
      <c r="I2" s="6"/>
      <c r="J2" s="6"/>
      <c r="K2" s="6"/>
    </row>
    <row r="3" spans="2:11" ht="12.75" customHeight="1">
      <c r="B3" s="280" t="s">
        <v>156</v>
      </c>
      <c r="C3" s="282" t="s">
        <v>157</v>
      </c>
      <c r="D3" s="283"/>
      <c r="E3" s="280" t="s">
        <v>158</v>
      </c>
      <c r="F3" s="272" t="s">
        <v>342</v>
      </c>
      <c r="G3" s="273"/>
      <c r="H3" s="274" t="s">
        <v>319</v>
      </c>
      <c r="I3" s="275"/>
      <c r="J3" s="276" t="s">
        <v>328</v>
      </c>
      <c r="K3" s="275"/>
    </row>
    <row r="4" spans="2:11" ht="25.5">
      <c r="B4" s="281"/>
      <c r="C4" s="284"/>
      <c r="D4" s="285"/>
      <c r="E4" s="281"/>
      <c r="F4" s="183" t="s">
        <v>2</v>
      </c>
      <c r="G4" s="184" t="s">
        <v>1</v>
      </c>
      <c r="H4" s="93" t="s">
        <v>2</v>
      </c>
      <c r="I4" s="92" t="s">
        <v>1</v>
      </c>
      <c r="J4" s="92" t="s">
        <v>2</v>
      </c>
      <c r="K4" s="92" t="s">
        <v>1</v>
      </c>
    </row>
    <row r="5" spans="2:11" ht="12.75" customHeight="1">
      <c r="B5" s="277" t="s">
        <v>159</v>
      </c>
      <c r="C5" s="278"/>
      <c r="D5" s="278"/>
      <c r="E5" s="279"/>
      <c r="F5" s="185">
        <f>F6+F14+F17+F68+F78+F84+F20+F84+F87+F90+F93+F100</f>
        <v>399880</v>
      </c>
      <c r="G5" s="186">
        <f>G6+G14+G68+G78+G84+G20+G87+G90+G93+G100</f>
        <v>2703608</v>
      </c>
      <c r="H5" s="145">
        <f>H6+H14+H17+H68+H78+H84+H20+H87+H90+H93+H100</f>
        <v>292305</v>
      </c>
      <c r="I5" s="145">
        <f>I6+I14+I17+I68+I78+I84+I20+I87+I90+I93+I100</f>
        <v>1405100</v>
      </c>
      <c r="J5" s="145">
        <f>J6+J14+J17+J68+J78+J84+J20+J87+J90+J93+J100</f>
        <v>292305</v>
      </c>
      <c r="K5" s="145">
        <f>K6+K14+K17+K68+K78+K84+K20+K87+K90+K93+K100</f>
        <v>1405100</v>
      </c>
    </row>
    <row r="6" spans="2:11" ht="12.75">
      <c r="B6" s="146">
        <v>1</v>
      </c>
      <c r="C6" s="260" t="s">
        <v>88</v>
      </c>
      <c r="D6" s="261"/>
      <c r="E6" s="262"/>
      <c r="F6" s="187">
        <f aca="true" t="shared" si="0" ref="F6:K6">F7</f>
        <v>0</v>
      </c>
      <c r="G6" s="188">
        <f t="shared" si="0"/>
        <v>0</v>
      </c>
      <c r="H6" s="147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</row>
    <row r="7" spans="2:11" ht="12.75">
      <c r="B7" s="45"/>
      <c r="C7" s="90" t="s">
        <v>235</v>
      </c>
      <c r="D7" s="263" t="s">
        <v>89</v>
      </c>
      <c r="E7" s="264"/>
      <c r="F7" s="189">
        <f aca="true" t="shared" si="1" ref="F7:K7">F8+F9</f>
        <v>0</v>
      </c>
      <c r="G7" s="190">
        <f t="shared" si="1"/>
        <v>0</v>
      </c>
      <c r="H7" s="75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</row>
    <row r="8" spans="2:11" ht="12.75">
      <c r="B8" s="46"/>
      <c r="C8" s="32"/>
      <c r="D8" s="140" t="s">
        <v>21</v>
      </c>
      <c r="E8" s="15" t="s">
        <v>24</v>
      </c>
      <c r="F8" s="191"/>
      <c r="G8" s="192"/>
      <c r="H8" s="76"/>
      <c r="I8" s="9"/>
      <c r="J8" s="9"/>
      <c r="K8" s="9"/>
    </row>
    <row r="9" spans="2:11" ht="12.75">
      <c r="B9" s="46"/>
      <c r="C9" s="32"/>
      <c r="D9" s="129" t="s">
        <v>79</v>
      </c>
      <c r="E9" s="15" t="s">
        <v>144</v>
      </c>
      <c r="F9" s="191"/>
      <c r="G9" s="192"/>
      <c r="H9" s="76"/>
      <c r="I9" s="9"/>
      <c r="J9" s="9"/>
      <c r="K9" s="9"/>
    </row>
    <row r="10" spans="2:11" ht="12.75">
      <c r="B10" s="46"/>
      <c r="C10" s="90" t="s">
        <v>235</v>
      </c>
      <c r="D10" s="263" t="s">
        <v>186</v>
      </c>
      <c r="E10" s="264"/>
      <c r="F10" s="189">
        <f aca="true" t="shared" si="2" ref="F10:K10">F11</f>
        <v>0</v>
      </c>
      <c r="G10" s="190">
        <f t="shared" si="2"/>
        <v>0</v>
      </c>
      <c r="H10" s="75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</row>
    <row r="11" spans="2:11" ht="12.75">
      <c r="B11" s="46"/>
      <c r="C11" s="29"/>
      <c r="D11" s="129" t="s">
        <v>21</v>
      </c>
      <c r="E11" s="15" t="s">
        <v>24</v>
      </c>
      <c r="F11" s="191"/>
      <c r="G11" s="192"/>
      <c r="H11" s="76"/>
      <c r="I11" s="9"/>
      <c r="J11" s="9"/>
      <c r="K11" s="9"/>
    </row>
    <row r="12" spans="2:11" ht="12.75">
      <c r="B12" s="46"/>
      <c r="C12" s="90" t="s">
        <v>235</v>
      </c>
      <c r="D12" s="263" t="s">
        <v>90</v>
      </c>
      <c r="E12" s="267"/>
      <c r="F12" s="189">
        <f aca="true" t="shared" si="3" ref="F12:K12">SUM(F13:F13)</f>
        <v>0</v>
      </c>
      <c r="G12" s="190">
        <f t="shared" si="3"/>
        <v>0</v>
      </c>
      <c r="H12" s="75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</row>
    <row r="13" spans="2:11" ht="12.75">
      <c r="B13" s="46"/>
      <c r="C13" s="32"/>
      <c r="D13" s="129" t="s">
        <v>21</v>
      </c>
      <c r="E13" s="15" t="s">
        <v>24</v>
      </c>
      <c r="F13" s="191"/>
      <c r="G13" s="192"/>
      <c r="H13" s="76"/>
      <c r="I13" s="9"/>
      <c r="J13" s="9"/>
      <c r="K13" s="9"/>
    </row>
    <row r="14" spans="2:11" ht="12.75">
      <c r="B14" s="146">
        <v>2</v>
      </c>
      <c r="C14" s="260" t="s">
        <v>91</v>
      </c>
      <c r="D14" s="265"/>
      <c r="E14" s="266"/>
      <c r="F14" s="193">
        <f aca="true" t="shared" si="4" ref="F14:K15">F15</f>
        <v>0</v>
      </c>
      <c r="G14" s="194">
        <f t="shared" si="4"/>
        <v>2000</v>
      </c>
      <c r="H14" s="149">
        <f t="shared" si="4"/>
        <v>0</v>
      </c>
      <c r="I14" s="150">
        <f t="shared" si="4"/>
        <v>0</v>
      </c>
      <c r="J14" s="150">
        <f t="shared" si="4"/>
        <v>0</v>
      </c>
      <c r="K14" s="150">
        <f t="shared" si="4"/>
        <v>0</v>
      </c>
    </row>
    <row r="15" spans="2:11" ht="12.75">
      <c r="B15" s="22"/>
      <c r="C15" s="31" t="s">
        <v>235</v>
      </c>
      <c r="D15" s="263" t="s">
        <v>180</v>
      </c>
      <c r="E15" s="264"/>
      <c r="F15" s="189">
        <f t="shared" si="4"/>
        <v>0</v>
      </c>
      <c r="G15" s="190">
        <f t="shared" si="4"/>
        <v>2000</v>
      </c>
      <c r="H15" s="75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</row>
    <row r="16" spans="2:11" ht="12.75">
      <c r="B16" s="8"/>
      <c r="C16" s="14"/>
      <c r="D16" s="129" t="s">
        <v>79</v>
      </c>
      <c r="E16" s="15" t="s">
        <v>81</v>
      </c>
      <c r="F16" s="191"/>
      <c r="G16" s="192">
        <v>2000</v>
      </c>
      <c r="H16" s="76"/>
      <c r="I16" s="9"/>
      <c r="J16" s="9"/>
      <c r="K16" s="9"/>
    </row>
    <row r="17" spans="2:11" ht="12.75">
      <c r="B17" s="151" t="s">
        <v>278</v>
      </c>
      <c r="C17" s="260" t="s">
        <v>279</v>
      </c>
      <c r="D17" s="265"/>
      <c r="E17" s="266"/>
      <c r="F17" s="193">
        <f aca="true" t="shared" si="5" ref="F17:K17">SUM(F19)</f>
        <v>53500</v>
      </c>
      <c r="G17" s="193">
        <f t="shared" si="5"/>
        <v>0</v>
      </c>
      <c r="H17" s="149">
        <f t="shared" si="5"/>
        <v>37800</v>
      </c>
      <c r="I17" s="149">
        <f t="shared" si="5"/>
        <v>0</v>
      </c>
      <c r="J17" s="149">
        <f t="shared" si="5"/>
        <v>37800</v>
      </c>
      <c r="K17" s="149">
        <f t="shared" si="5"/>
        <v>0</v>
      </c>
    </row>
    <row r="18" spans="2:11" ht="12.75">
      <c r="B18" s="22"/>
      <c r="C18" s="31" t="s">
        <v>280</v>
      </c>
      <c r="D18" s="263" t="s">
        <v>281</v>
      </c>
      <c r="E18" s="264"/>
      <c r="F18" s="191"/>
      <c r="G18" s="192"/>
      <c r="H18" s="76"/>
      <c r="I18" s="9"/>
      <c r="J18" s="9"/>
      <c r="K18" s="9"/>
    </row>
    <row r="19" spans="2:11" ht="12.75">
      <c r="B19" s="8"/>
      <c r="C19" s="14"/>
      <c r="D19" s="129" t="s">
        <v>21</v>
      </c>
      <c r="E19" s="130" t="s">
        <v>283</v>
      </c>
      <c r="F19" s="191">
        <v>53500</v>
      </c>
      <c r="G19" s="192"/>
      <c r="H19" s="76">
        <v>37800</v>
      </c>
      <c r="I19" s="9"/>
      <c r="J19" s="9">
        <v>37800</v>
      </c>
      <c r="K19" s="9"/>
    </row>
    <row r="20" spans="2:11" ht="12.75">
      <c r="B20" s="151" t="s">
        <v>282</v>
      </c>
      <c r="C20" s="260" t="s">
        <v>92</v>
      </c>
      <c r="D20" s="261"/>
      <c r="E20" s="262"/>
      <c r="F20" s="193">
        <f>F21+F24+F27+F29+F31+F34+F36+F42+F44+F47+F49+F52+F54+F57+F59+F61+F40+F65</f>
        <v>194000</v>
      </c>
      <c r="G20" s="194">
        <f>G21+G24+G27+G29+G31+G34+G36+G42+G44+G47+G49+G52+G54+G57+G59+G61+G40+G63+G65+G78</f>
        <v>2656008</v>
      </c>
      <c r="H20" s="149">
        <f>H21+H24+H27+H29+H31+H34+H36+H42+H44+H47+H49+H52+H54+H57+H59+H61+H40+H65</f>
        <v>114130</v>
      </c>
      <c r="I20" s="150">
        <f>I21+I24+I27+I29+I31+I34+I36+I42+I44+I47+I49+I52+I54+I57+I59+I61+I40+I65</f>
        <v>1363900</v>
      </c>
      <c r="J20" s="150">
        <f>J21+J24+J27+J29+J31+J34+J36+J42+J44+J47+J49+J52+J54+J57+J59+J61+J65+J40</f>
        <v>114130</v>
      </c>
      <c r="K20" s="150">
        <f>K21+K24+K27+K29+K31+K34+K36+K42+K44+K47+K49+K52+K54+K57+K59+K61+K65+K40</f>
        <v>1363900</v>
      </c>
    </row>
    <row r="21" spans="2:11" ht="12.75">
      <c r="B21" s="22"/>
      <c r="C21" s="31" t="s">
        <v>95</v>
      </c>
      <c r="D21" s="263" t="s">
        <v>337</v>
      </c>
      <c r="E21" s="264"/>
      <c r="F21" s="189">
        <f aca="true" t="shared" si="6" ref="F21:K21">F22+F23</f>
        <v>0</v>
      </c>
      <c r="G21" s="190">
        <f t="shared" si="6"/>
        <v>0</v>
      </c>
      <c r="H21" s="243">
        <f t="shared" si="6"/>
        <v>5000</v>
      </c>
      <c r="I21" s="239">
        <f t="shared" si="6"/>
        <v>0</v>
      </c>
      <c r="J21" s="239">
        <f t="shared" si="6"/>
        <v>5000</v>
      </c>
      <c r="K21" s="10">
        <f t="shared" si="6"/>
        <v>0</v>
      </c>
    </row>
    <row r="22" spans="2:11" ht="12.75">
      <c r="B22" s="12"/>
      <c r="C22" s="29"/>
      <c r="D22" s="129" t="s">
        <v>79</v>
      </c>
      <c r="E22" s="15" t="s">
        <v>94</v>
      </c>
      <c r="F22" s="191"/>
      <c r="G22" s="192"/>
      <c r="H22" s="241">
        <v>5000</v>
      </c>
      <c r="I22" s="237"/>
      <c r="J22" s="237">
        <v>5000</v>
      </c>
      <c r="K22" s="9"/>
    </row>
    <row r="23" spans="2:11" ht="12.75">
      <c r="B23" s="12"/>
      <c r="C23" s="29"/>
      <c r="D23" s="129" t="s">
        <v>21</v>
      </c>
      <c r="E23" s="130" t="s">
        <v>24</v>
      </c>
      <c r="F23" s="191"/>
      <c r="G23" s="192"/>
      <c r="H23" s="241"/>
      <c r="I23" s="237"/>
      <c r="J23" s="237"/>
      <c r="K23" s="9"/>
    </row>
    <row r="24" spans="2:11" ht="12.75">
      <c r="B24" s="22"/>
      <c r="C24" s="31" t="s">
        <v>95</v>
      </c>
      <c r="D24" s="270" t="s">
        <v>335</v>
      </c>
      <c r="E24" s="271"/>
      <c r="F24" s="189">
        <f aca="true" t="shared" si="7" ref="F24:K24">SUM(F25:F26)</f>
        <v>0</v>
      </c>
      <c r="G24" s="190">
        <f>SUM(G25:G26)</f>
        <v>190000</v>
      </c>
      <c r="H24" s="75">
        <f t="shared" si="7"/>
        <v>0</v>
      </c>
      <c r="I24" s="10">
        <f t="shared" si="7"/>
        <v>152000</v>
      </c>
      <c r="J24" s="10">
        <f t="shared" si="7"/>
        <v>0</v>
      </c>
      <c r="K24" s="10">
        <f t="shared" si="7"/>
        <v>152000</v>
      </c>
    </row>
    <row r="25" spans="2:11" ht="12.75">
      <c r="B25" s="8"/>
      <c r="C25" s="29"/>
      <c r="D25" s="129" t="s">
        <v>21</v>
      </c>
      <c r="E25" s="15" t="s">
        <v>24</v>
      </c>
      <c r="F25" s="191"/>
      <c r="G25" s="192"/>
      <c r="H25" s="76"/>
      <c r="I25" s="9"/>
      <c r="J25" s="9"/>
      <c r="K25" s="9"/>
    </row>
    <row r="26" spans="2:11" ht="12.75">
      <c r="B26" s="8"/>
      <c r="C26" s="29"/>
      <c r="D26" s="129" t="s">
        <v>79</v>
      </c>
      <c r="E26" s="15" t="s">
        <v>94</v>
      </c>
      <c r="F26" s="191"/>
      <c r="G26" s="192">
        <v>190000</v>
      </c>
      <c r="H26" s="76"/>
      <c r="I26" s="9">
        <v>152000</v>
      </c>
      <c r="J26" s="9"/>
      <c r="K26" s="9">
        <v>152000</v>
      </c>
    </row>
    <row r="27" spans="2:11" ht="12.75">
      <c r="B27" s="22"/>
      <c r="C27" s="31" t="s">
        <v>95</v>
      </c>
      <c r="D27" s="268" t="s">
        <v>314</v>
      </c>
      <c r="E27" s="269"/>
      <c r="F27" s="189">
        <f aca="true" t="shared" si="8" ref="F27:K27">SUM(F28:F28)</f>
        <v>18000</v>
      </c>
      <c r="G27" s="190">
        <f t="shared" si="8"/>
        <v>42000</v>
      </c>
      <c r="H27" s="75">
        <f t="shared" si="8"/>
        <v>0</v>
      </c>
      <c r="I27" s="10">
        <f t="shared" si="8"/>
        <v>0</v>
      </c>
      <c r="J27" s="10">
        <f t="shared" si="8"/>
        <v>0</v>
      </c>
      <c r="K27" s="10">
        <f t="shared" si="8"/>
        <v>0</v>
      </c>
    </row>
    <row r="28" spans="2:11" ht="12.75">
      <c r="B28" s="8"/>
      <c r="C28" s="29"/>
      <c r="D28" s="129" t="s">
        <v>79</v>
      </c>
      <c r="E28" s="130" t="s">
        <v>94</v>
      </c>
      <c r="F28" s="191">
        <v>18000</v>
      </c>
      <c r="G28" s="192">
        <v>42000</v>
      </c>
      <c r="H28" s="76"/>
      <c r="I28" s="9"/>
      <c r="J28" s="9"/>
      <c r="K28" s="9"/>
    </row>
    <row r="29" spans="2:11" ht="12.75">
      <c r="B29" s="22"/>
      <c r="C29" s="31" t="s">
        <v>95</v>
      </c>
      <c r="D29" s="263" t="s">
        <v>267</v>
      </c>
      <c r="E29" s="264"/>
      <c r="F29" s="195">
        <f aca="true" t="shared" si="9" ref="F29:K29">SUM(F30:F30)</f>
        <v>0</v>
      </c>
      <c r="G29" s="195">
        <f t="shared" si="9"/>
        <v>0</v>
      </c>
      <c r="H29" s="75">
        <f t="shared" si="9"/>
        <v>0</v>
      </c>
      <c r="I29" s="10">
        <f t="shared" si="9"/>
        <v>0</v>
      </c>
      <c r="J29" s="10">
        <f t="shared" si="9"/>
        <v>0</v>
      </c>
      <c r="K29" s="10">
        <f t="shared" si="9"/>
        <v>0</v>
      </c>
    </row>
    <row r="30" spans="2:11" ht="12.75">
      <c r="B30" s="8"/>
      <c r="C30" s="29"/>
      <c r="D30" s="129" t="s">
        <v>79</v>
      </c>
      <c r="E30" s="15" t="s">
        <v>94</v>
      </c>
      <c r="F30" s="191"/>
      <c r="G30" s="192"/>
      <c r="H30" s="76"/>
      <c r="I30" s="9"/>
      <c r="J30" s="9"/>
      <c r="K30" s="9"/>
    </row>
    <row r="31" spans="2:11" ht="12.75">
      <c r="B31" s="22"/>
      <c r="C31" s="31" t="s">
        <v>96</v>
      </c>
      <c r="D31" s="263" t="s">
        <v>240</v>
      </c>
      <c r="E31" s="264"/>
      <c r="F31" s="189">
        <f aca="true" t="shared" si="10" ref="F31:K31">SUM(F32:F33)</f>
        <v>15000</v>
      </c>
      <c r="G31" s="190">
        <f t="shared" si="10"/>
        <v>0</v>
      </c>
      <c r="H31" s="75">
        <f t="shared" si="10"/>
        <v>0</v>
      </c>
      <c r="I31" s="10">
        <f t="shared" si="10"/>
        <v>0</v>
      </c>
      <c r="J31" s="10">
        <f t="shared" si="10"/>
        <v>0</v>
      </c>
      <c r="K31" s="10">
        <f t="shared" si="10"/>
        <v>0</v>
      </c>
    </row>
    <row r="32" spans="2:11" ht="12.75">
      <c r="B32" s="8"/>
      <c r="C32" s="29"/>
      <c r="D32" s="129" t="s">
        <v>79</v>
      </c>
      <c r="E32" s="15" t="s">
        <v>94</v>
      </c>
      <c r="F32" s="191"/>
      <c r="G32" s="192"/>
      <c r="H32" s="76"/>
      <c r="I32" s="9"/>
      <c r="J32" s="9"/>
      <c r="K32" s="9"/>
    </row>
    <row r="33" spans="2:11" ht="12.75">
      <c r="B33" s="8"/>
      <c r="C33" s="29"/>
      <c r="D33" s="129" t="s">
        <v>21</v>
      </c>
      <c r="E33" s="15" t="s">
        <v>24</v>
      </c>
      <c r="F33" s="191">
        <v>15000</v>
      </c>
      <c r="G33" s="192"/>
      <c r="H33" s="76"/>
      <c r="I33" s="9"/>
      <c r="J33" s="9"/>
      <c r="K33" s="9"/>
    </row>
    <row r="34" spans="2:11" ht="12.75">
      <c r="B34" s="22"/>
      <c r="C34" s="31" t="s">
        <v>95</v>
      </c>
      <c r="D34" s="263" t="s">
        <v>242</v>
      </c>
      <c r="E34" s="264"/>
      <c r="F34" s="189">
        <f aca="true" t="shared" si="11" ref="F34:K34">SUM(F35:F35)</f>
        <v>0</v>
      </c>
      <c r="G34" s="190">
        <f t="shared" si="11"/>
        <v>0</v>
      </c>
      <c r="H34" s="75">
        <f t="shared" si="11"/>
        <v>2300</v>
      </c>
      <c r="I34" s="239">
        <f t="shared" si="11"/>
        <v>17100</v>
      </c>
      <c r="J34" s="239">
        <f t="shared" si="11"/>
        <v>2300</v>
      </c>
      <c r="K34" s="239">
        <f t="shared" si="11"/>
        <v>17100</v>
      </c>
    </row>
    <row r="35" spans="2:11" ht="12.75">
      <c r="B35" s="8"/>
      <c r="C35" s="29"/>
      <c r="D35" s="129" t="s">
        <v>79</v>
      </c>
      <c r="E35" s="130" t="s">
        <v>243</v>
      </c>
      <c r="F35" s="191"/>
      <c r="G35" s="192"/>
      <c r="H35" s="76">
        <v>2300</v>
      </c>
      <c r="I35" s="237">
        <v>17100</v>
      </c>
      <c r="J35" s="237">
        <v>2300</v>
      </c>
      <c r="K35" s="237">
        <v>17100</v>
      </c>
    </row>
    <row r="36" spans="2:11" ht="12.75">
      <c r="B36" s="22"/>
      <c r="C36" s="31" t="s">
        <v>95</v>
      </c>
      <c r="D36" s="263" t="s">
        <v>165</v>
      </c>
      <c r="E36" s="264"/>
      <c r="F36" s="197">
        <f aca="true" t="shared" si="12" ref="F36:K36">SUM(F37:F39)</f>
        <v>70000</v>
      </c>
      <c r="G36" s="242">
        <f t="shared" si="12"/>
        <v>325000</v>
      </c>
      <c r="H36" s="243">
        <f t="shared" si="12"/>
        <v>75000</v>
      </c>
      <c r="I36" s="239">
        <f t="shared" si="12"/>
        <v>358000</v>
      </c>
      <c r="J36" s="239">
        <f t="shared" si="12"/>
        <v>75000</v>
      </c>
      <c r="K36" s="239">
        <f t="shared" si="12"/>
        <v>358000</v>
      </c>
    </row>
    <row r="37" spans="2:15" ht="12.75">
      <c r="B37" s="8"/>
      <c r="C37" s="29"/>
      <c r="D37" s="129" t="s">
        <v>21</v>
      </c>
      <c r="E37" s="15" t="s">
        <v>24</v>
      </c>
      <c r="F37" s="198">
        <v>70000</v>
      </c>
      <c r="G37" s="240">
        <v>300000</v>
      </c>
      <c r="H37" s="241">
        <v>75000</v>
      </c>
      <c r="I37" s="237">
        <v>350000</v>
      </c>
      <c r="J37" s="237">
        <v>75000</v>
      </c>
      <c r="K37" s="237">
        <v>350000</v>
      </c>
      <c r="L37" s="231"/>
      <c r="M37" s="231"/>
      <c r="N37" s="231"/>
      <c r="O37" s="231"/>
    </row>
    <row r="38" spans="2:11" ht="12.75">
      <c r="B38" s="8"/>
      <c r="C38" s="29"/>
      <c r="D38" s="129" t="s">
        <v>79</v>
      </c>
      <c r="E38" s="15" t="s">
        <v>224</v>
      </c>
      <c r="F38" s="191"/>
      <c r="G38" s="192"/>
      <c r="H38" s="76"/>
      <c r="I38" s="9"/>
      <c r="J38" s="9"/>
      <c r="K38" s="9"/>
    </row>
    <row r="39" spans="2:11" ht="12.75">
      <c r="B39" s="8"/>
      <c r="C39" s="29"/>
      <c r="D39" s="129" t="s">
        <v>79</v>
      </c>
      <c r="E39" s="15" t="s">
        <v>97</v>
      </c>
      <c r="F39" s="191"/>
      <c r="G39" s="192">
        <v>25000</v>
      </c>
      <c r="H39" s="76"/>
      <c r="I39" s="9">
        <v>8000</v>
      </c>
      <c r="J39" s="9"/>
      <c r="K39" s="9">
        <v>8000</v>
      </c>
    </row>
    <row r="40" spans="2:11" ht="12.75">
      <c r="B40" s="22"/>
      <c r="C40" s="31" t="s">
        <v>235</v>
      </c>
      <c r="D40" s="263" t="s">
        <v>164</v>
      </c>
      <c r="E40" s="264"/>
      <c r="F40" s="189">
        <f aca="true" t="shared" si="13" ref="F40:K40">SUM(F41:F41)</f>
        <v>0</v>
      </c>
      <c r="G40" s="190">
        <f t="shared" si="13"/>
        <v>0</v>
      </c>
      <c r="H40" s="75">
        <f t="shared" si="13"/>
        <v>0</v>
      </c>
      <c r="I40" s="10">
        <f t="shared" si="13"/>
        <v>0</v>
      </c>
      <c r="J40" s="10">
        <f t="shared" si="13"/>
        <v>0</v>
      </c>
      <c r="K40" s="10">
        <f t="shared" si="13"/>
        <v>0</v>
      </c>
    </row>
    <row r="41" spans="2:11" ht="12.75">
      <c r="B41" s="8"/>
      <c r="C41" s="29"/>
      <c r="D41" s="129" t="s">
        <v>21</v>
      </c>
      <c r="E41" s="15" t="s">
        <v>24</v>
      </c>
      <c r="F41" s="191"/>
      <c r="G41" s="192"/>
      <c r="H41" s="76"/>
      <c r="I41" s="9"/>
      <c r="J41" s="9"/>
      <c r="K41" s="9"/>
    </row>
    <row r="42" spans="2:11" ht="12.75">
      <c r="B42" s="22"/>
      <c r="C42" s="31" t="s">
        <v>95</v>
      </c>
      <c r="D42" s="263" t="s">
        <v>298</v>
      </c>
      <c r="E42" s="264"/>
      <c r="F42" s="189">
        <f aca="true" t="shared" si="14" ref="F42:K42">SUM(F43:F43)</f>
        <v>0</v>
      </c>
      <c r="G42" s="190">
        <f t="shared" si="14"/>
        <v>683520</v>
      </c>
      <c r="H42" s="75">
        <f t="shared" si="14"/>
        <v>0</v>
      </c>
      <c r="I42" s="10">
        <f t="shared" si="14"/>
        <v>200000</v>
      </c>
      <c r="J42" s="10">
        <f t="shared" si="14"/>
        <v>0</v>
      </c>
      <c r="K42" s="10">
        <f t="shared" si="14"/>
        <v>200000</v>
      </c>
    </row>
    <row r="43" spans="2:11" ht="12.75">
      <c r="B43" s="8"/>
      <c r="C43" s="29"/>
      <c r="D43" s="129" t="s">
        <v>79</v>
      </c>
      <c r="E43" s="130" t="s">
        <v>299</v>
      </c>
      <c r="F43" s="191"/>
      <c r="G43" s="192">
        <v>683520</v>
      </c>
      <c r="H43" s="76"/>
      <c r="I43" s="9">
        <v>200000</v>
      </c>
      <c r="J43" s="9"/>
      <c r="K43" s="9">
        <v>200000</v>
      </c>
    </row>
    <row r="44" spans="2:11" ht="12.75">
      <c r="B44" s="22"/>
      <c r="C44" s="31" t="s">
        <v>95</v>
      </c>
      <c r="D44" s="263" t="s">
        <v>306</v>
      </c>
      <c r="E44" s="264"/>
      <c r="F44" s="189">
        <f aca="true" t="shared" si="15" ref="F44:K44">SUM(F45:F46)</f>
        <v>0</v>
      </c>
      <c r="G44" s="190">
        <f t="shared" si="15"/>
        <v>273188</v>
      </c>
      <c r="H44" s="75">
        <f t="shared" si="15"/>
        <v>0</v>
      </c>
      <c r="I44" s="10">
        <f t="shared" si="15"/>
        <v>0</v>
      </c>
      <c r="J44" s="10">
        <f t="shared" si="15"/>
        <v>0</v>
      </c>
      <c r="K44" s="10">
        <f t="shared" si="15"/>
        <v>0</v>
      </c>
    </row>
    <row r="45" spans="2:11" ht="12.75">
      <c r="B45" s="8"/>
      <c r="C45" s="29"/>
      <c r="D45" s="129" t="s">
        <v>79</v>
      </c>
      <c r="E45" s="15" t="s">
        <v>94</v>
      </c>
      <c r="F45" s="191"/>
      <c r="G45" s="192">
        <v>273188</v>
      </c>
      <c r="H45" s="76"/>
      <c r="I45" s="9"/>
      <c r="J45" s="9"/>
      <c r="K45" s="9"/>
    </row>
    <row r="46" spans="2:11" ht="12.75">
      <c r="B46" s="8"/>
      <c r="C46" s="29"/>
      <c r="D46" s="129" t="s">
        <v>21</v>
      </c>
      <c r="E46" s="15" t="s">
        <v>24</v>
      </c>
      <c r="F46" s="191"/>
      <c r="G46" s="192"/>
      <c r="H46" s="76"/>
      <c r="I46" s="9"/>
      <c r="J46" s="9"/>
      <c r="K46" s="9"/>
    </row>
    <row r="47" spans="2:11" ht="12.75">
      <c r="B47" s="22"/>
      <c r="C47" s="31" t="s">
        <v>95</v>
      </c>
      <c r="D47" s="263" t="s">
        <v>232</v>
      </c>
      <c r="E47" s="264"/>
      <c r="F47" s="189">
        <f aca="true" t="shared" si="16" ref="F47:K47">SUM(F48:F48)</f>
        <v>0</v>
      </c>
      <c r="G47" s="190">
        <f t="shared" si="16"/>
        <v>0</v>
      </c>
      <c r="H47" s="236">
        <f t="shared" si="16"/>
        <v>0</v>
      </c>
      <c r="I47" s="238">
        <f t="shared" si="16"/>
        <v>50000</v>
      </c>
      <c r="J47" s="238">
        <f t="shared" si="16"/>
        <v>0</v>
      </c>
      <c r="K47" s="238">
        <f t="shared" si="16"/>
        <v>50000</v>
      </c>
    </row>
    <row r="48" spans="2:11" ht="12.75">
      <c r="B48" s="8"/>
      <c r="C48" s="29"/>
      <c r="D48" s="129" t="s">
        <v>79</v>
      </c>
      <c r="E48" s="15" t="s">
        <v>94</v>
      </c>
      <c r="F48" s="191"/>
      <c r="G48" s="192"/>
      <c r="H48" s="76"/>
      <c r="I48" s="237">
        <v>50000</v>
      </c>
      <c r="J48" s="237"/>
      <c r="K48" s="237">
        <v>50000</v>
      </c>
    </row>
    <row r="49" spans="2:11" ht="12.75">
      <c r="B49" s="22"/>
      <c r="C49" s="31" t="s">
        <v>95</v>
      </c>
      <c r="D49" s="263" t="s">
        <v>286</v>
      </c>
      <c r="E49" s="264"/>
      <c r="F49" s="196">
        <f aca="true" t="shared" si="17" ref="F49:K49">SUM(F50:F51)</f>
        <v>0</v>
      </c>
      <c r="G49" s="196">
        <f t="shared" si="17"/>
        <v>33300</v>
      </c>
      <c r="H49" s="75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</row>
    <row r="50" spans="2:11" ht="12.75">
      <c r="B50" s="8"/>
      <c r="C50" s="29"/>
      <c r="D50" s="129" t="s">
        <v>21</v>
      </c>
      <c r="E50" s="15" t="s">
        <v>24</v>
      </c>
      <c r="F50" s="191"/>
      <c r="G50" s="192"/>
      <c r="H50" s="76"/>
      <c r="I50" s="9"/>
      <c r="J50" s="9"/>
      <c r="K50" s="9"/>
    </row>
    <row r="51" spans="2:11" ht="12.75">
      <c r="B51" s="8"/>
      <c r="C51" s="29"/>
      <c r="D51" s="129" t="s">
        <v>79</v>
      </c>
      <c r="E51" s="15" t="s">
        <v>94</v>
      </c>
      <c r="F51" s="191"/>
      <c r="G51" s="192">
        <v>33300</v>
      </c>
      <c r="H51" s="76"/>
      <c r="I51" s="9"/>
      <c r="J51" s="9"/>
      <c r="K51" s="9"/>
    </row>
    <row r="52" spans="2:14" ht="12.75">
      <c r="B52" s="22"/>
      <c r="C52" s="31" t="s">
        <v>95</v>
      </c>
      <c r="D52" s="263" t="s">
        <v>162</v>
      </c>
      <c r="E52" s="264"/>
      <c r="F52" s="189">
        <f aca="true" t="shared" si="18" ref="F52:K52">SUM(F53:F53)</f>
        <v>0</v>
      </c>
      <c r="G52" s="190">
        <f t="shared" si="18"/>
        <v>50000</v>
      </c>
      <c r="H52" s="75">
        <f t="shared" si="18"/>
        <v>0</v>
      </c>
      <c r="I52" s="10">
        <f t="shared" si="18"/>
        <v>30000</v>
      </c>
      <c r="J52" s="10">
        <f t="shared" si="18"/>
        <v>0</v>
      </c>
      <c r="K52" s="10">
        <f t="shared" si="18"/>
        <v>30000</v>
      </c>
      <c r="N52" s="2" t="s">
        <v>329</v>
      </c>
    </row>
    <row r="53" spans="2:11" ht="12.75">
      <c r="B53" s="8"/>
      <c r="C53" s="29"/>
      <c r="D53" s="129" t="s">
        <v>79</v>
      </c>
      <c r="E53" s="15" t="s">
        <v>187</v>
      </c>
      <c r="F53" s="191"/>
      <c r="G53" s="192">
        <v>50000</v>
      </c>
      <c r="H53" s="76"/>
      <c r="I53" s="9">
        <v>30000</v>
      </c>
      <c r="J53" s="9"/>
      <c r="K53" s="9">
        <v>30000</v>
      </c>
    </row>
    <row r="54" spans="2:11" ht="12.75">
      <c r="B54" s="22"/>
      <c r="C54" s="31" t="s">
        <v>95</v>
      </c>
      <c r="D54" s="263" t="s">
        <v>307</v>
      </c>
      <c r="E54" s="264"/>
      <c r="F54" s="189">
        <f aca="true" t="shared" si="19" ref="F54:K54">SUM(F55:F56)</f>
        <v>37000</v>
      </c>
      <c r="G54" s="190">
        <f t="shared" si="19"/>
        <v>0</v>
      </c>
      <c r="H54" s="75">
        <f t="shared" si="19"/>
        <v>3000</v>
      </c>
      <c r="I54" s="10">
        <f t="shared" si="19"/>
        <v>34000</v>
      </c>
      <c r="J54" s="10">
        <f t="shared" si="19"/>
        <v>3000</v>
      </c>
      <c r="K54" s="10">
        <f t="shared" si="19"/>
        <v>34000</v>
      </c>
    </row>
    <row r="55" spans="2:11" ht="12.75">
      <c r="B55" s="8"/>
      <c r="C55" s="29"/>
      <c r="D55" s="129" t="s">
        <v>21</v>
      </c>
      <c r="E55" s="15" t="s">
        <v>24</v>
      </c>
      <c r="F55" s="191">
        <v>37000</v>
      </c>
      <c r="G55" s="192"/>
      <c r="H55" s="76">
        <v>3000</v>
      </c>
      <c r="I55" s="9">
        <v>34000</v>
      </c>
      <c r="J55" s="9">
        <v>3000</v>
      </c>
      <c r="K55" s="9">
        <v>34000</v>
      </c>
    </row>
    <row r="56" spans="2:11" ht="12.75">
      <c r="B56" s="8"/>
      <c r="C56" s="29"/>
      <c r="D56" s="129" t="s">
        <v>79</v>
      </c>
      <c r="E56" s="15" t="s">
        <v>94</v>
      </c>
      <c r="F56" s="191"/>
      <c r="G56" s="192"/>
      <c r="H56" s="76"/>
      <c r="I56" s="9"/>
      <c r="J56" s="9"/>
      <c r="K56" s="9"/>
    </row>
    <row r="57" spans="2:11" ht="12.75">
      <c r="B57" s="22"/>
      <c r="C57" s="31" t="s">
        <v>95</v>
      </c>
      <c r="D57" s="263" t="s">
        <v>276</v>
      </c>
      <c r="E57" s="264"/>
      <c r="F57" s="189">
        <f aca="true" t="shared" si="20" ref="F57:K57">SUM(F58:F58)</f>
        <v>0</v>
      </c>
      <c r="G57" s="190">
        <f t="shared" si="20"/>
        <v>155000</v>
      </c>
      <c r="H57" s="75">
        <f t="shared" si="20"/>
        <v>0</v>
      </c>
      <c r="I57" s="10">
        <f t="shared" si="20"/>
        <v>0</v>
      </c>
      <c r="J57" s="10">
        <f t="shared" si="20"/>
        <v>0</v>
      </c>
      <c r="K57" s="10">
        <f t="shared" si="20"/>
        <v>0</v>
      </c>
    </row>
    <row r="58" spans="2:11" ht="12.75">
      <c r="B58" s="8"/>
      <c r="C58" s="29"/>
      <c r="D58" s="129" t="s">
        <v>79</v>
      </c>
      <c r="E58" s="130" t="s">
        <v>94</v>
      </c>
      <c r="F58" s="191"/>
      <c r="G58" s="192">
        <v>155000</v>
      </c>
      <c r="H58" s="76"/>
      <c r="I58" s="9"/>
      <c r="J58" s="9"/>
      <c r="K58" s="9"/>
    </row>
    <row r="59" spans="2:11" ht="12.75">
      <c r="B59" s="22"/>
      <c r="C59" s="31" t="s">
        <v>235</v>
      </c>
      <c r="D59" s="263" t="s">
        <v>178</v>
      </c>
      <c r="E59" s="264"/>
      <c r="F59" s="197">
        <f aca="true" t="shared" si="21" ref="F59:K59">SUM(F60:F60)</f>
        <v>50000</v>
      </c>
      <c r="G59" s="242">
        <f t="shared" si="21"/>
        <v>200000</v>
      </c>
      <c r="H59" s="243">
        <f t="shared" si="21"/>
        <v>22000</v>
      </c>
      <c r="I59" s="239">
        <f t="shared" si="21"/>
        <v>25000</v>
      </c>
      <c r="J59" s="239">
        <f t="shared" si="21"/>
        <v>22000</v>
      </c>
      <c r="K59" s="239">
        <f t="shared" si="21"/>
        <v>25000</v>
      </c>
    </row>
    <row r="60" spans="2:11" ht="12.75">
      <c r="B60" s="8"/>
      <c r="C60" s="29"/>
      <c r="D60" s="129" t="s">
        <v>21</v>
      </c>
      <c r="E60" s="15" t="s">
        <v>225</v>
      </c>
      <c r="F60" s="198">
        <v>50000</v>
      </c>
      <c r="G60" s="240">
        <v>200000</v>
      </c>
      <c r="H60" s="241">
        <v>22000</v>
      </c>
      <c r="I60" s="237">
        <v>25000</v>
      </c>
      <c r="J60" s="237">
        <v>22000</v>
      </c>
      <c r="K60" s="237">
        <v>25000</v>
      </c>
    </row>
    <row r="61" spans="2:11" ht="12.75">
      <c r="B61" s="22"/>
      <c r="C61" s="31" t="s">
        <v>95</v>
      </c>
      <c r="D61" s="263" t="s">
        <v>302</v>
      </c>
      <c r="E61" s="264"/>
      <c r="F61" s="189">
        <f aca="true" t="shared" si="22" ref="F61:K61">SUM(F62:F62)</f>
        <v>0</v>
      </c>
      <c r="G61" s="190">
        <f t="shared" si="22"/>
        <v>522000</v>
      </c>
      <c r="H61" s="75">
        <f t="shared" si="22"/>
        <v>4100</v>
      </c>
      <c r="I61" s="10">
        <f t="shared" si="22"/>
        <v>385900</v>
      </c>
      <c r="J61" s="10">
        <f t="shared" si="22"/>
        <v>4100</v>
      </c>
      <c r="K61" s="10">
        <f t="shared" si="22"/>
        <v>385900</v>
      </c>
    </row>
    <row r="62" spans="2:11" ht="12.75">
      <c r="B62" s="8"/>
      <c r="C62" s="29"/>
      <c r="D62" s="129" t="s">
        <v>79</v>
      </c>
      <c r="E62" s="15" t="s">
        <v>94</v>
      </c>
      <c r="F62" s="191"/>
      <c r="G62" s="192">
        <v>522000</v>
      </c>
      <c r="H62" s="76">
        <v>4100</v>
      </c>
      <c r="I62" s="9">
        <v>385900</v>
      </c>
      <c r="J62" s="9">
        <v>4100</v>
      </c>
      <c r="K62" s="9">
        <v>385900</v>
      </c>
    </row>
    <row r="63" spans="2:11" ht="12.75">
      <c r="B63" s="22"/>
      <c r="C63" s="31" t="s">
        <v>95</v>
      </c>
      <c r="D63" s="263" t="s">
        <v>303</v>
      </c>
      <c r="E63" s="264"/>
      <c r="F63" s="195">
        <f aca="true" t="shared" si="23" ref="F63:K63">SUM(F64:F64)</f>
        <v>0</v>
      </c>
      <c r="G63" s="195">
        <f t="shared" si="23"/>
        <v>73000</v>
      </c>
      <c r="H63" s="75">
        <f t="shared" si="23"/>
        <v>0</v>
      </c>
      <c r="I63" s="10">
        <f t="shared" si="23"/>
        <v>0</v>
      </c>
      <c r="J63" s="10">
        <f t="shared" si="23"/>
        <v>0</v>
      </c>
      <c r="K63" s="10">
        <f t="shared" si="23"/>
        <v>0</v>
      </c>
    </row>
    <row r="64" spans="2:11" ht="12.75">
      <c r="B64" s="8"/>
      <c r="C64" s="29"/>
      <c r="D64" s="129" t="s">
        <v>79</v>
      </c>
      <c r="E64" s="15" t="s">
        <v>94</v>
      </c>
      <c r="F64" s="191"/>
      <c r="G64" s="192">
        <v>73000</v>
      </c>
      <c r="H64" s="76"/>
      <c r="I64" s="9"/>
      <c r="J64" s="9"/>
      <c r="K64" s="9"/>
    </row>
    <row r="65" spans="2:11" ht="12.75">
      <c r="B65" s="22"/>
      <c r="C65" s="31" t="s">
        <v>95</v>
      </c>
      <c r="D65" s="263" t="s">
        <v>275</v>
      </c>
      <c r="E65" s="264"/>
      <c r="F65" s="195">
        <f aca="true" t="shared" si="24" ref="F65:K65">SUM(F66:F66)</f>
        <v>4000</v>
      </c>
      <c r="G65" s="195">
        <f t="shared" si="24"/>
        <v>104000</v>
      </c>
      <c r="H65" s="229">
        <f t="shared" si="24"/>
        <v>2730</v>
      </c>
      <c r="I65" s="229">
        <f t="shared" si="24"/>
        <v>111900</v>
      </c>
      <c r="J65" s="229">
        <f t="shared" si="24"/>
        <v>2730</v>
      </c>
      <c r="K65" s="229">
        <f t="shared" si="24"/>
        <v>111900</v>
      </c>
    </row>
    <row r="66" spans="2:11" ht="12.75">
      <c r="B66" s="8"/>
      <c r="C66" s="29"/>
      <c r="D66" s="129" t="s">
        <v>79</v>
      </c>
      <c r="E66" s="15" t="s">
        <v>94</v>
      </c>
      <c r="F66" s="191">
        <v>4000</v>
      </c>
      <c r="G66" s="192">
        <v>104000</v>
      </c>
      <c r="H66" s="76">
        <v>2730</v>
      </c>
      <c r="I66" s="9">
        <v>111900</v>
      </c>
      <c r="J66" s="9">
        <v>2730</v>
      </c>
      <c r="K66" s="9">
        <v>111900</v>
      </c>
    </row>
    <row r="67" spans="2:11" ht="12.75">
      <c r="B67" s="8"/>
      <c r="C67" s="29"/>
      <c r="D67" s="129" t="s">
        <v>21</v>
      </c>
      <c r="E67" s="130" t="s">
        <v>24</v>
      </c>
      <c r="F67" s="191"/>
      <c r="G67" s="192"/>
      <c r="H67" s="76"/>
      <c r="I67" s="9"/>
      <c r="J67" s="9"/>
      <c r="K67" s="9"/>
    </row>
    <row r="68" spans="2:11" ht="12.75">
      <c r="B68" s="144" t="s">
        <v>289</v>
      </c>
      <c r="C68" s="260" t="s">
        <v>98</v>
      </c>
      <c r="D68" s="261"/>
      <c r="E68" s="262"/>
      <c r="F68" s="193">
        <f aca="true" t="shared" si="25" ref="F68:K68">F69+F73+F75</f>
        <v>90000</v>
      </c>
      <c r="G68" s="194">
        <f t="shared" si="25"/>
        <v>0</v>
      </c>
      <c r="H68" s="149">
        <f t="shared" si="25"/>
        <v>78495</v>
      </c>
      <c r="I68" s="150">
        <f t="shared" si="25"/>
        <v>0</v>
      </c>
      <c r="J68" s="150">
        <f t="shared" si="25"/>
        <v>78495</v>
      </c>
      <c r="K68" s="150">
        <f t="shared" si="25"/>
        <v>0</v>
      </c>
    </row>
    <row r="69" spans="2:11" ht="12.75">
      <c r="B69" s="22"/>
      <c r="C69" s="16" t="s">
        <v>235</v>
      </c>
      <c r="D69" s="263" t="s">
        <v>99</v>
      </c>
      <c r="E69" s="264"/>
      <c r="F69" s="189">
        <f aca="true" t="shared" si="26" ref="F69:K69">F70+F71+F72</f>
        <v>69000</v>
      </c>
      <c r="G69" s="190">
        <f t="shared" si="26"/>
        <v>0</v>
      </c>
      <c r="H69" s="75">
        <f t="shared" si="26"/>
        <v>63000</v>
      </c>
      <c r="I69" s="10">
        <f t="shared" si="26"/>
        <v>0</v>
      </c>
      <c r="J69" s="10">
        <f t="shared" si="26"/>
        <v>63000</v>
      </c>
      <c r="K69" s="10">
        <f t="shared" si="26"/>
        <v>0</v>
      </c>
    </row>
    <row r="70" spans="2:11" ht="12.75">
      <c r="B70" s="12"/>
      <c r="C70" s="14"/>
      <c r="D70" s="8" t="s">
        <v>100</v>
      </c>
      <c r="E70" s="15" t="s">
        <v>101</v>
      </c>
      <c r="F70" s="191">
        <v>48000</v>
      </c>
      <c r="G70" s="192"/>
      <c r="H70" s="76">
        <v>44000</v>
      </c>
      <c r="I70" s="9"/>
      <c r="J70" s="9">
        <v>44000</v>
      </c>
      <c r="K70" s="9"/>
    </row>
    <row r="71" spans="2:11" ht="12.75">
      <c r="B71" s="12"/>
      <c r="C71" s="14"/>
      <c r="D71" s="8" t="s">
        <v>20</v>
      </c>
      <c r="E71" s="15" t="s">
        <v>102</v>
      </c>
      <c r="F71" s="191">
        <v>15000</v>
      </c>
      <c r="G71" s="192"/>
      <c r="H71" s="76">
        <v>14000</v>
      </c>
      <c r="I71" s="9"/>
      <c r="J71" s="9">
        <v>14000</v>
      </c>
      <c r="K71" s="9"/>
    </row>
    <row r="72" spans="2:11" ht="12.75">
      <c r="B72" s="12"/>
      <c r="C72" s="14"/>
      <c r="D72" s="8" t="s">
        <v>21</v>
      </c>
      <c r="E72" s="15" t="s">
        <v>24</v>
      </c>
      <c r="F72" s="191">
        <v>6000</v>
      </c>
      <c r="G72" s="192"/>
      <c r="H72" s="76">
        <v>5000</v>
      </c>
      <c r="I72" s="9"/>
      <c r="J72" s="9">
        <v>5000</v>
      </c>
      <c r="K72" s="9"/>
    </row>
    <row r="73" spans="2:11" ht="12.75">
      <c r="B73" s="22"/>
      <c r="C73" s="16" t="s">
        <v>235</v>
      </c>
      <c r="D73" s="263" t="s">
        <v>163</v>
      </c>
      <c r="E73" s="264"/>
      <c r="F73" s="189">
        <f aca="true" t="shared" si="27" ref="F73:K73">SUM(F74:F74)</f>
        <v>18000</v>
      </c>
      <c r="G73" s="190">
        <f t="shared" si="27"/>
        <v>0</v>
      </c>
      <c r="H73" s="75">
        <f t="shared" si="27"/>
        <v>12000</v>
      </c>
      <c r="I73" s="10">
        <f t="shared" si="27"/>
        <v>0</v>
      </c>
      <c r="J73" s="10">
        <f t="shared" si="27"/>
        <v>12000</v>
      </c>
      <c r="K73" s="10">
        <f t="shared" si="27"/>
        <v>0</v>
      </c>
    </row>
    <row r="74" spans="2:11" ht="12.75">
      <c r="B74" s="12"/>
      <c r="C74" s="14"/>
      <c r="D74" s="8" t="s">
        <v>21</v>
      </c>
      <c r="E74" s="15" t="s">
        <v>24</v>
      </c>
      <c r="F74" s="191">
        <v>18000</v>
      </c>
      <c r="G74" s="192"/>
      <c r="H74" s="76">
        <v>12000</v>
      </c>
      <c r="I74" s="9"/>
      <c r="J74" s="9">
        <v>12000</v>
      </c>
      <c r="K74" s="9"/>
    </row>
    <row r="75" spans="2:11" ht="12.75">
      <c r="B75" s="22"/>
      <c r="C75" s="16" t="s">
        <v>103</v>
      </c>
      <c r="D75" s="263" t="s">
        <v>104</v>
      </c>
      <c r="E75" s="264"/>
      <c r="F75" s="197">
        <f aca="true" t="shared" si="28" ref="F75:K75">SUM(F76:F77)</f>
        <v>3000</v>
      </c>
      <c r="G75" s="190">
        <f t="shared" si="28"/>
        <v>0</v>
      </c>
      <c r="H75" s="75">
        <f t="shared" si="28"/>
        <v>3495</v>
      </c>
      <c r="I75" s="10">
        <f t="shared" si="28"/>
        <v>0</v>
      </c>
      <c r="J75" s="10">
        <f t="shared" si="28"/>
        <v>3495</v>
      </c>
      <c r="K75" s="10">
        <f t="shared" si="28"/>
        <v>0</v>
      </c>
    </row>
    <row r="76" spans="2:11" ht="12.75">
      <c r="B76" s="12"/>
      <c r="C76" s="14"/>
      <c r="D76" s="8" t="s">
        <v>19</v>
      </c>
      <c r="E76" s="15" t="s">
        <v>105</v>
      </c>
      <c r="F76" s="198"/>
      <c r="G76" s="192"/>
      <c r="H76" s="76"/>
      <c r="I76" s="9"/>
      <c r="J76" s="9"/>
      <c r="K76" s="9"/>
    </row>
    <row r="77" spans="2:11" ht="12.75">
      <c r="B77" s="12"/>
      <c r="C77" s="14"/>
      <c r="D77" s="8" t="s">
        <v>21</v>
      </c>
      <c r="E77" s="15" t="s">
        <v>24</v>
      </c>
      <c r="F77" s="198">
        <v>3000</v>
      </c>
      <c r="G77" s="192"/>
      <c r="H77" s="76">
        <v>3495</v>
      </c>
      <c r="I77" s="9"/>
      <c r="J77" s="9">
        <v>3495</v>
      </c>
      <c r="K77" s="9"/>
    </row>
    <row r="78" spans="2:11" ht="12.75">
      <c r="B78" s="151" t="s">
        <v>290</v>
      </c>
      <c r="C78" s="260" t="s">
        <v>106</v>
      </c>
      <c r="D78" s="261"/>
      <c r="E78" s="262"/>
      <c r="F78" s="193">
        <f>F79</f>
        <v>12000</v>
      </c>
      <c r="G78" s="193">
        <f>G79</f>
        <v>5000</v>
      </c>
      <c r="H78" s="149">
        <f>H79</f>
        <v>14000</v>
      </c>
      <c r="I78" s="149">
        <f>I79</f>
        <v>5000</v>
      </c>
      <c r="J78" s="150">
        <f>J80+J81</f>
        <v>14000</v>
      </c>
      <c r="K78" s="150">
        <f>K80+K81</f>
        <v>5000</v>
      </c>
    </row>
    <row r="79" spans="2:11" ht="12.75">
      <c r="B79" s="22"/>
      <c r="C79" s="16" t="s">
        <v>3</v>
      </c>
      <c r="D79" s="263" t="s">
        <v>107</v>
      </c>
      <c r="E79" s="264"/>
      <c r="F79" s="189">
        <f>F80+F81</f>
        <v>12000</v>
      </c>
      <c r="G79" s="189">
        <f>G80+G81</f>
        <v>5000</v>
      </c>
      <c r="H79" s="247">
        <f>H80+H81</f>
        <v>14000</v>
      </c>
      <c r="I79" s="247">
        <f>I80+I81</f>
        <v>5000</v>
      </c>
      <c r="J79" s="10">
        <f>J80</f>
        <v>14000</v>
      </c>
      <c r="K79" s="10"/>
    </row>
    <row r="80" spans="2:11" ht="12.75">
      <c r="B80" s="12"/>
      <c r="C80" s="14"/>
      <c r="D80" s="8" t="s">
        <v>21</v>
      </c>
      <c r="E80" s="15" t="s">
        <v>24</v>
      </c>
      <c r="F80" s="191">
        <v>12000</v>
      </c>
      <c r="G80" s="192"/>
      <c r="H80" s="76">
        <v>14000</v>
      </c>
      <c r="I80" s="9"/>
      <c r="J80" s="9">
        <v>14000</v>
      </c>
      <c r="K80" s="9"/>
    </row>
    <row r="81" spans="2:11" ht="12.75">
      <c r="B81" s="12"/>
      <c r="C81" s="14"/>
      <c r="D81" s="129" t="s">
        <v>79</v>
      </c>
      <c r="E81" s="130" t="s">
        <v>311</v>
      </c>
      <c r="F81" s="191"/>
      <c r="G81" s="192">
        <v>5000</v>
      </c>
      <c r="H81" s="76"/>
      <c r="I81" s="9">
        <v>5000</v>
      </c>
      <c r="J81" s="9"/>
      <c r="K81" s="9">
        <v>5000</v>
      </c>
    </row>
    <row r="82" spans="2:11" ht="12.75">
      <c r="B82" s="22"/>
      <c r="C82" s="16" t="s">
        <v>3</v>
      </c>
      <c r="D82" s="263" t="s">
        <v>166</v>
      </c>
      <c r="E82" s="264"/>
      <c r="F82" s="189"/>
      <c r="G82" s="190"/>
      <c r="H82" s="75"/>
      <c r="I82" s="10"/>
      <c r="J82" s="10"/>
      <c r="K82" s="10"/>
    </row>
    <row r="83" spans="2:11" ht="12.75">
      <c r="B83" s="12"/>
      <c r="C83" s="14"/>
      <c r="D83" s="129" t="s">
        <v>79</v>
      </c>
      <c r="E83" s="130" t="s">
        <v>311</v>
      </c>
      <c r="F83" s="191"/>
      <c r="G83" s="192"/>
      <c r="H83" s="76"/>
      <c r="I83" s="9"/>
      <c r="J83" s="9"/>
      <c r="K83" s="9"/>
    </row>
    <row r="84" spans="2:11" ht="12.75">
      <c r="B84" s="151" t="s">
        <v>291</v>
      </c>
      <c r="C84" s="260" t="s">
        <v>181</v>
      </c>
      <c r="D84" s="261"/>
      <c r="E84" s="262"/>
      <c r="F84" s="193">
        <f>F85</f>
        <v>5000</v>
      </c>
      <c r="G84" s="194">
        <f aca="true" t="shared" si="29" ref="F84:K85">G85</f>
        <v>0</v>
      </c>
      <c r="H84" s="149">
        <f t="shared" si="29"/>
        <v>3000</v>
      </c>
      <c r="I84" s="150">
        <f t="shared" si="29"/>
        <v>0</v>
      </c>
      <c r="J84" s="150">
        <f t="shared" si="29"/>
        <v>3000</v>
      </c>
      <c r="K84" s="150">
        <f t="shared" si="29"/>
        <v>0</v>
      </c>
    </row>
    <row r="85" spans="2:11" ht="12.75">
      <c r="B85" s="22"/>
      <c r="C85" s="16" t="s">
        <v>108</v>
      </c>
      <c r="D85" s="263" t="s">
        <v>109</v>
      </c>
      <c r="E85" s="264"/>
      <c r="F85" s="195">
        <f t="shared" si="29"/>
        <v>5000</v>
      </c>
      <c r="G85" s="190">
        <f t="shared" si="29"/>
        <v>0</v>
      </c>
      <c r="H85" s="75">
        <f t="shared" si="29"/>
        <v>3000</v>
      </c>
      <c r="I85" s="10">
        <f t="shared" si="29"/>
        <v>0</v>
      </c>
      <c r="J85" s="10">
        <f t="shared" si="29"/>
        <v>3000</v>
      </c>
      <c r="K85" s="10">
        <f t="shared" si="29"/>
        <v>0</v>
      </c>
    </row>
    <row r="86" spans="2:11" ht="12.75">
      <c r="B86" s="12"/>
      <c r="C86" s="14"/>
      <c r="D86" s="8" t="s">
        <v>21</v>
      </c>
      <c r="E86" s="15" t="s">
        <v>24</v>
      </c>
      <c r="F86" s="191">
        <v>5000</v>
      </c>
      <c r="G86" s="192"/>
      <c r="H86" s="76">
        <v>3000</v>
      </c>
      <c r="I86" s="9"/>
      <c r="J86" s="9">
        <v>3000</v>
      </c>
      <c r="K86" s="9"/>
    </row>
    <row r="87" spans="2:11" ht="12.75">
      <c r="B87" s="151" t="s">
        <v>292</v>
      </c>
      <c r="C87" s="260" t="s">
        <v>177</v>
      </c>
      <c r="D87" s="261"/>
      <c r="E87" s="262"/>
      <c r="F87" s="193">
        <f aca="true" t="shared" si="30" ref="F87:K88">SUM(F88:F88)</f>
        <v>10000</v>
      </c>
      <c r="G87" s="194">
        <f t="shared" si="30"/>
        <v>0</v>
      </c>
      <c r="H87" s="149">
        <f t="shared" si="30"/>
        <v>10000</v>
      </c>
      <c r="I87" s="150">
        <f t="shared" si="30"/>
        <v>0</v>
      </c>
      <c r="J87" s="150">
        <f t="shared" si="30"/>
        <v>10000</v>
      </c>
      <c r="K87" s="150">
        <f t="shared" si="30"/>
        <v>0</v>
      </c>
    </row>
    <row r="88" spans="2:11" ht="12.75">
      <c r="B88" s="22"/>
      <c r="C88" s="16" t="s">
        <v>235</v>
      </c>
      <c r="D88" s="263" t="s">
        <v>167</v>
      </c>
      <c r="E88" s="264"/>
      <c r="F88" s="189">
        <f t="shared" si="30"/>
        <v>10000</v>
      </c>
      <c r="G88" s="190">
        <f t="shared" si="30"/>
        <v>0</v>
      </c>
      <c r="H88" s="75">
        <f t="shared" si="30"/>
        <v>10000</v>
      </c>
      <c r="I88" s="10">
        <f t="shared" si="30"/>
        <v>0</v>
      </c>
      <c r="J88" s="10">
        <f t="shared" si="30"/>
        <v>10000</v>
      </c>
      <c r="K88" s="10">
        <f t="shared" si="30"/>
        <v>0</v>
      </c>
    </row>
    <row r="89" spans="2:11" ht="12.75">
      <c r="B89" s="12"/>
      <c r="C89" s="14"/>
      <c r="D89" s="8" t="s">
        <v>21</v>
      </c>
      <c r="E89" s="15" t="s">
        <v>24</v>
      </c>
      <c r="F89" s="191">
        <v>10000</v>
      </c>
      <c r="G89" s="192"/>
      <c r="H89" s="76">
        <v>10000</v>
      </c>
      <c r="I89" s="9"/>
      <c r="J89" s="9">
        <v>10000</v>
      </c>
      <c r="K89" s="9"/>
    </row>
    <row r="90" spans="2:11" ht="12.75">
      <c r="B90" s="151" t="s">
        <v>293</v>
      </c>
      <c r="C90" s="260" t="s">
        <v>145</v>
      </c>
      <c r="D90" s="261"/>
      <c r="E90" s="262"/>
      <c r="F90" s="193">
        <f aca="true" t="shared" si="31" ref="F90:K91">SUM(F91:F91)</f>
        <v>15000</v>
      </c>
      <c r="G90" s="194">
        <f t="shared" si="31"/>
        <v>0</v>
      </c>
      <c r="H90" s="149">
        <f t="shared" si="31"/>
        <v>19500</v>
      </c>
      <c r="I90" s="150">
        <f t="shared" si="31"/>
        <v>0</v>
      </c>
      <c r="J90" s="150">
        <f t="shared" si="31"/>
        <v>19500</v>
      </c>
      <c r="K90" s="150">
        <f t="shared" si="31"/>
        <v>0</v>
      </c>
    </row>
    <row r="91" spans="2:11" ht="12.75">
      <c r="B91" s="22"/>
      <c r="C91" s="16" t="s">
        <v>8</v>
      </c>
      <c r="D91" s="263" t="s">
        <v>168</v>
      </c>
      <c r="E91" s="264"/>
      <c r="F91" s="189">
        <f t="shared" si="31"/>
        <v>15000</v>
      </c>
      <c r="G91" s="190">
        <f t="shared" si="31"/>
        <v>0</v>
      </c>
      <c r="H91" s="75">
        <f t="shared" si="31"/>
        <v>19500</v>
      </c>
      <c r="I91" s="10">
        <f t="shared" si="31"/>
        <v>0</v>
      </c>
      <c r="J91" s="10">
        <f t="shared" si="31"/>
        <v>19500</v>
      </c>
      <c r="K91" s="10">
        <f t="shared" si="31"/>
        <v>0</v>
      </c>
    </row>
    <row r="92" spans="2:11" ht="12.75">
      <c r="B92" s="8"/>
      <c r="C92" s="14"/>
      <c r="D92" s="8" t="s">
        <v>21</v>
      </c>
      <c r="E92" s="15" t="s">
        <v>24</v>
      </c>
      <c r="F92" s="191">
        <v>15000</v>
      </c>
      <c r="G92" s="192"/>
      <c r="H92" s="76">
        <v>19500</v>
      </c>
      <c r="I92" s="9"/>
      <c r="J92" s="9">
        <v>19500</v>
      </c>
      <c r="K92" s="9"/>
    </row>
    <row r="93" spans="2:11" ht="12.75">
      <c r="B93" s="144" t="s">
        <v>294</v>
      </c>
      <c r="C93" s="260" t="s">
        <v>146</v>
      </c>
      <c r="D93" s="261"/>
      <c r="E93" s="262"/>
      <c r="F93" s="193">
        <f aca="true" t="shared" si="32" ref="F93:K93">SUM(F94+F96)</f>
        <v>9380</v>
      </c>
      <c r="G93" s="194">
        <f t="shared" si="32"/>
        <v>0</v>
      </c>
      <c r="H93" s="149">
        <f t="shared" si="32"/>
        <v>9380</v>
      </c>
      <c r="I93" s="150">
        <f t="shared" si="32"/>
        <v>0</v>
      </c>
      <c r="J93" s="150">
        <f t="shared" si="32"/>
        <v>9380</v>
      </c>
      <c r="K93" s="150">
        <f t="shared" si="32"/>
        <v>0</v>
      </c>
    </row>
    <row r="94" spans="2:11" ht="12.75">
      <c r="B94" s="22"/>
      <c r="C94" s="16" t="s">
        <v>110</v>
      </c>
      <c r="D94" s="263" t="s">
        <v>111</v>
      </c>
      <c r="E94" s="264"/>
      <c r="F94" s="189">
        <f aca="true" t="shared" si="33" ref="F94:K94">SUM(F95:F95)</f>
        <v>1500</v>
      </c>
      <c r="G94" s="190">
        <f t="shared" si="33"/>
        <v>0</v>
      </c>
      <c r="H94" s="75">
        <f t="shared" si="33"/>
        <v>1500</v>
      </c>
      <c r="I94" s="10">
        <f t="shared" si="33"/>
        <v>0</v>
      </c>
      <c r="J94" s="10">
        <f t="shared" si="33"/>
        <v>1500</v>
      </c>
      <c r="K94" s="10">
        <f t="shared" si="33"/>
        <v>0</v>
      </c>
    </row>
    <row r="95" spans="2:11" ht="12.75">
      <c r="B95" s="8"/>
      <c r="C95" s="14"/>
      <c r="D95" s="8" t="s">
        <v>21</v>
      </c>
      <c r="E95" s="15" t="s">
        <v>24</v>
      </c>
      <c r="F95" s="191">
        <v>1500</v>
      </c>
      <c r="G95" s="192"/>
      <c r="H95" s="76">
        <v>1500</v>
      </c>
      <c r="I95" s="9"/>
      <c r="J95" s="9">
        <v>1500</v>
      </c>
      <c r="K95" s="9"/>
    </row>
    <row r="96" spans="2:11" ht="12.75">
      <c r="B96" s="22"/>
      <c r="C96" s="16" t="s">
        <v>235</v>
      </c>
      <c r="D96" s="263" t="s">
        <v>169</v>
      </c>
      <c r="E96" s="264"/>
      <c r="F96" s="189">
        <f aca="true" t="shared" si="34" ref="F96:K96">SUM(F97:F99)</f>
        <v>7880</v>
      </c>
      <c r="G96" s="189">
        <f t="shared" si="34"/>
        <v>0</v>
      </c>
      <c r="H96" s="120">
        <f t="shared" si="34"/>
        <v>7880</v>
      </c>
      <c r="I96" s="120">
        <f t="shared" si="34"/>
        <v>0</v>
      </c>
      <c r="J96" s="120">
        <f t="shared" si="34"/>
        <v>7880</v>
      </c>
      <c r="K96" s="10">
        <f t="shared" si="34"/>
        <v>0</v>
      </c>
    </row>
    <row r="97" spans="2:11" ht="12.75">
      <c r="B97" s="8"/>
      <c r="C97" s="14"/>
      <c r="D97" s="8" t="s">
        <v>19</v>
      </c>
      <c r="E97" s="15" t="s">
        <v>101</v>
      </c>
      <c r="F97" s="191">
        <v>5600</v>
      </c>
      <c r="G97" s="192"/>
      <c r="H97" s="76">
        <v>5600</v>
      </c>
      <c r="I97" s="9"/>
      <c r="J97" s="9">
        <v>5600</v>
      </c>
      <c r="K97" s="9"/>
    </row>
    <row r="98" spans="2:11" ht="12.75">
      <c r="B98" s="8"/>
      <c r="C98" s="14"/>
      <c r="D98" s="8" t="s">
        <v>20</v>
      </c>
      <c r="E98" s="15" t="s">
        <v>102</v>
      </c>
      <c r="F98" s="191">
        <v>1980</v>
      </c>
      <c r="G98" s="192"/>
      <c r="H98" s="76">
        <v>1980</v>
      </c>
      <c r="I98" s="9"/>
      <c r="J98" s="9">
        <v>1980</v>
      </c>
      <c r="K98" s="9"/>
    </row>
    <row r="99" spans="2:11" ht="12.75">
      <c r="B99" s="8"/>
      <c r="C99" s="14"/>
      <c r="D99" s="8" t="s">
        <v>21</v>
      </c>
      <c r="E99" s="15" t="s">
        <v>24</v>
      </c>
      <c r="F99" s="191">
        <v>300</v>
      </c>
      <c r="G99" s="192"/>
      <c r="H99" s="76">
        <v>300</v>
      </c>
      <c r="I99" s="9"/>
      <c r="J99" s="9">
        <v>300</v>
      </c>
      <c r="K99" s="9"/>
    </row>
    <row r="100" spans="2:11" ht="12.75">
      <c r="B100" s="144" t="s">
        <v>295</v>
      </c>
      <c r="C100" s="260" t="s">
        <v>147</v>
      </c>
      <c r="D100" s="261"/>
      <c r="E100" s="262"/>
      <c r="F100" s="193">
        <f>SUM(F101+F103+F105+F107+F109+F111)</f>
        <v>6000</v>
      </c>
      <c r="G100" s="194">
        <f>SUM(G101+G103+G105+G107+G109+G111)</f>
        <v>40600</v>
      </c>
      <c r="H100" s="149">
        <f>SUM(H101+H103+H105+H107+H109)</f>
        <v>6000</v>
      </c>
      <c r="I100" s="150">
        <f>SUM(I101+I103+I105+I107+I109)</f>
        <v>36200</v>
      </c>
      <c r="J100" s="150">
        <f>SUM(J101+J103+J105+J107+J109)</f>
        <v>6000</v>
      </c>
      <c r="K100" s="150">
        <f>SUM(K101+K103+K105+K107+K109)</f>
        <v>36200</v>
      </c>
    </row>
    <row r="101" spans="2:14" ht="12.75">
      <c r="B101" s="22"/>
      <c r="C101" s="16" t="s">
        <v>112</v>
      </c>
      <c r="D101" s="263" t="s">
        <v>170</v>
      </c>
      <c r="E101" s="264"/>
      <c r="F101" s="189">
        <f aca="true" t="shared" si="35" ref="F101:K101">SUM(F102:F102)</f>
        <v>0</v>
      </c>
      <c r="G101" s="190">
        <f t="shared" si="35"/>
        <v>23000</v>
      </c>
      <c r="H101" s="75">
        <f t="shared" si="35"/>
        <v>0</v>
      </c>
      <c r="I101" s="10">
        <f t="shared" si="35"/>
        <v>18600</v>
      </c>
      <c r="J101" s="10">
        <f t="shared" si="35"/>
        <v>0</v>
      </c>
      <c r="K101" s="10">
        <f t="shared" si="35"/>
        <v>18600</v>
      </c>
      <c r="L101" s="221"/>
      <c r="M101" s="221"/>
      <c r="N101" s="221"/>
    </row>
    <row r="102" spans="2:11" ht="12.75">
      <c r="B102" s="8"/>
      <c r="C102" s="14"/>
      <c r="D102" s="8" t="s">
        <v>113</v>
      </c>
      <c r="E102" s="15" t="s">
        <v>29</v>
      </c>
      <c r="F102" s="199"/>
      <c r="G102" s="200">
        <v>23000</v>
      </c>
      <c r="H102" s="77"/>
      <c r="I102" s="121">
        <v>18600</v>
      </c>
      <c r="J102" s="121"/>
      <c r="K102" s="121">
        <v>18600</v>
      </c>
    </row>
    <row r="103" spans="2:11" ht="12.75">
      <c r="B103" s="22"/>
      <c r="C103" s="16" t="s">
        <v>112</v>
      </c>
      <c r="D103" s="263" t="s">
        <v>114</v>
      </c>
      <c r="E103" s="264"/>
      <c r="F103" s="189">
        <f aca="true" t="shared" si="36" ref="F103:K103">SUM(F104:F104)</f>
        <v>0</v>
      </c>
      <c r="G103" s="190">
        <f t="shared" si="36"/>
        <v>10000</v>
      </c>
      <c r="H103" s="75">
        <f t="shared" si="36"/>
        <v>0</v>
      </c>
      <c r="I103" s="10">
        <f t="shared" si="36"/>
        <v>10000</v>
      </c>
      <c r="J103" s="10">
        <f t="shared" si="36"/>
        <v>0</v>
      </c>
      <c r="K103" s="10">
        <f t="shared" si="36"/>
        <v>10000</v>
      </c>
    </row>
    <row r="104" spans="2:11" ht="12.75">
      <c r="B104" s="8"/>
      <c r="C104" s="14"/>
      <c r="D104" s="8" t="s">
        <v>113</v>
      </c>
      <c r="E104" s="15" t="s">
        <v>29</v>
      </c>
      <c r="F104" s="199"/>
      <c r="G104" s="200">
        <v>10000</v>
      </c>
      <c r="H104" s="77"/>
      <c r="I104" s="17">
        <v>10000</v>
      </c>
      <c r="J104" s="17"/>
      <c r="K104" s="17">
        <v>10000</v>
      </c>
    </row>
    <row r="105" spans="2:11" ht="12.75">
      <c r="B105" s="22"/>
      <c r="C105" s="16" t="s">
        <v>112</v>
      </c>
      <c r="D105" s="263" t="s">
        <v>171</v>
      </c>
      <c r="E105" s="264"/>
      <c r="F105" s="189">
        <f aca="true" t="shared" si="37" ref="F105:K105">SUM(F106:F106)</f>
        <v>6000</v>
      </c>
      <c r="G105" s="189">
        <f t="shared" si="37"/>
        <v>0</v>
      </c>
      <c r="H105" s="120">
        <f t="shared" si="37"/>
        <v>6000</v>
      </c>
      <c r="I105" s="10">
        <f t="shared" si="37"/>
        <v>0</v>
      </c>
      <c r="J105" s="10">
        <f t="shared" si="37"/>
        <v>6000</v>
      </c>
      <c r="K105" s="10">
        <f t="shared" si="37"/>
        <v>0</v>
      </c>
    </row>
    <row r="106" spans="2:11" ht="12.75">
      <c r="B106" s="8"/>
      <c r="C106" s="14"/>
      <c r="D106" s="8" t="s">
        <v>25</v>
      </c>
      <c r="E106" s="15" t="s">
        <v>26</v>
      </c>
      <c r="F106" s="199">
        <v>6000</v>
      </c>
      <c r="G106" s="200"/>
      <c r="H106" s="77">
        <v>6000</v>
      </c>
      <c r="I106" s="17"/>
      <c r="J106" s="17">
        <v>6000</v>
      </c>
      <c r="K106" s="17"/>
    </row>
    <row r="107" spans="2:11" ht="15">
      <c r="B107" s="22"/>
      <c r="C107" s="16" t="s">
        <v>112</v>
      </c>
      <c r="D107" s="263" t="s">
        <v>241</v>
      </c>
      <c r="E107" s="264"/>
      <c r="F107" s="189">
        <f>SUM(F108:F108)</f>
        <v>0</v>
      </c>
      <c r="G107" s="190"/>
      <c r="H107" s="75">
        <f>SUM(H108:H108)</f>
        <v>0</v>
      </c>
      <c r="I107" s="10"/>
      <c r="J107" s="10">
        <f>SUM(J108:J108)</f>
        <v>0</v>
      </c>
      <c r="K107" s="10"/>
    </row>
    <row r="108" spans="2:11" ht="12.75">
      <c r="B108" s="8"/>
      <c r="C108" s="14"/>
      <c r="D108" s="8" t="s">
        <v>113</v>
      </c>
      <c r="E108" s="15" t="s">
        <v>29</v>
      </c>
      <c r="F108" s="199"/>
      <c r="G108" s="200"/>
      <c r="H108" s="77"/>
      <c r="I108" s="17"/>
      <c r="J108" s="17"/>
      <c r="K108" s="17"/>
    </row>
    <row r="109" spans="2:11" ht="12.75">
      <c r="B109" s="22"/>
      <c r="C109" s="16" t="s">
        <v>112</v>
      </c>
      <c r="D109" s="263" t="s">
        <v>179</v>
      </c>
      <c r="E109" s="264"/>
      <c r="F109" s="189">
        <f aca="true" t="shared" si="38" ref="F109:K109">SUM(F110:F110)</f>
        <v>0</v>
      </c>
      <c r="G109" s="190">
        <f t="shared" si="38"/>
        <v>7600</v>
      </c>
      <c r="H109" s="75">
        <f t="shared" si="38"/>
        <v>0</v>
      </c>
      <c r="I109" s="10">
        <f t="shared" si="38"/>
        <v>7600</v>
      </c>
      <c r="J109" s="10">
        <f t="shared" si="38"/>
        <v>0</v>
      </c>
      <c r="K109" s="10">
        <f t="shared" si="38"/>
        <v>7600</v>
      </c>
    </row>
    <row r="110" spans="2:11" ht="12.75">
      <c r="B110" s="8"/>
      <c r="C110" s="14"/>
      <c r="D110" s="8" t="s">
        <v>113</v>
      </c>
      <c r="E110" s="15" t="s">
        <v>29</v>
      </c>
      <c r="F110" s="201"/>
      <c r="G110" s="202">
        <v>7600</v>
      </c>
      <c r="H110" s="100"/>
      <c r="I110" s="17">
        <v>7600</v>
      </c>
      <c r="J110" s="17"/>
      <c r="K110" s="17">
        <v>7600</v>
      </c>
    </row>
    <row r="111" spans="2:11" ht="12.75">
      <c r="B111" s="8"/>
      <c r="C111" s="14" t="s">
        <v>112</v>
      </c>
      <c r="D111" s="8" t="s">
        <v>229</v>
      </c>
      <c r="E111" s="15"/>
      <c r="F111" s="203">
        <f>SUM(F112+F113)</f>
        <v>0</v>
      </c>
      <c r="G111" s="203">
        <f>SUM(G112+G113)</f>
        <v>0</v>
      </c>
      <c r="H111" s="121">
        <f>SUM(H112+H113)</f>
        <v>0</v>
      </c>
      <c r="I111" s="121">
        <f>SUM(I112+I113)</f>
        <v>0</v>
      </c>
      <c r="J111" s="17"/>
      <c r="K111" s="17"/>
    </row>
    <row r="112" spans="2:11" ht="12.75">
      <c r="B112" s="8"/>
      <c r="C112" s="14"/>
      <c r="D112" s="8" t="s">
        <v>113</v>
      </c>
      <c r="E112" s="15" t="s">
        <v>230</v>
      </c>
      <c r="F112" s="204"/>
      <c r="G112" s="205"/>
      <c r="H112" s="100"/>
      <c r="I112" s="17"/>
      <c r="J112" s="17"/>
      <c r="K112" s="17"/>
    </row>
    <row r="113" spans="2:11" ht="12.75">
      <c r="B113" s="8"/>
      <c r="C113" s="14"/>
      <c r="D113" s="8" t="s">
        <v>21</v>
      </c>
      <c r="E113" s="15" t="s">
        <v>231</v>
      </c>
      <c r="F113" s="206"/>
      <c r="G113" s="205">
        <v>0</v>
      </c>
      <c r="H113" s="77"/>
      <c r="I113" s="17"/>
      <c r="J113" s="17"/>
      <c r="K113" s="17"/>
    </row>
    <row r="114" spans="6:11" ht="25.5">
      <c r="F114" s="143"/>
      <c r="G114" s="139"/>
      <c r="H114" s="139"/>
      <c r="I114" s="139"/>
      <c r="J114" s="139"/>
      <c r="K114" s="139"/>
    </row>
    <row r="115" ht="12.75">
      <c r="F115" s="96"/>
    </row>
    <row r="116" ht="12.75">
      <c r="F116" s="2"/>
    </row>
  </sheetData>
  <sheetProtection/>
  <mergeCells count="57">
    <mergeCell ref="C6:E6"/>
    <mergeCell ref="F3:G3"/>
    <mergeCell ref="H3:I3"/>
    <mergeCell ref="J3:K3"/>
    <mergeCell ref="B5:E5"/>
    <mergeCell ref="B3:B4"/>
    <mergeCell ref="C3:D4"/>
    <mergeCell ref="E3:E4"/>
    <mergeCell ref="D7:E7"/>
    <mergeCell ref="D10:E10"/>
    <mergeCell ref="D12:E12"/>
    <mergeCell ref="C14:E14"/>
    <mergeCell ref="D15:E15"/>
    <mergeCell ref="D27:E27"/>
    <mergeCell ref="C20:E20"/>
    <mergeCell ref="D21:E21"/>
    <mergeCell ref="D24:E24"/>
    <mergeCell ref="D29:E29"/>
    <mergeCell ref="D31:E31"/>
    <mergeCell ref="D63:E63"/>
    <mergeCell ref="D36:E36"/>
    <mergeCell ref="D40:E40"/>
    <mergeCell ref="D42:E42"/>
    <mergeCell ref="D44:E44"/>
    <mergeCell ref="D47:E47"/>
    <mergeCell ref="D49:E49"/>
    <mergeCell ref="D34:E34"/>
    <mergeCell ref="C84:E84"/>
    <mergeCell ref="C68:E68"/>
    <mergeCell ref="D69:E69"/>
    <mergeCell ref="D73:E73"/>
    <mergeCell ref="D75:E75"/>
    <mergeCell ref="D54:E54"/>
    <mergeCell ref="D57:E57"/>
    <mergeCell ref="D59:E59"/>
    <mergeCell ref="D61:E61"/>
    <mergeCell ref="C78:E78"/>
    <mergeCell ref="D109:E109"/>
    <mergeCell ref="C93:E93"/>
    <mergeCell ref="D94:E94"/>
    <mergeCell ref="D96:E96"/>
    <mergeCell ref="D103:E103"/>
    <mergeCell ref="D52:E52"/>
    <mergeCell ref="C87:E87"/>
    <mergeCell ref="D65:E65"/>
    <mergeCell ref="D101:E101"/>
    <mergeCell ref="D88:E88"/>
    <mergeCell ref="C100:E100"/>
    <mergeCell ref="D85:E85"/>
    <mergeCell ref="C17:E17"/>
    <mergeCell ref="D18:E18"/>
    <mergeCell ref="D105:E105"/>
    <mergeCell ref="D107:E107"/>
    <mergeCell ref="C90:E90"/>
    <mergeCell ref="D91:E91"/>
    <mergeCell ref="D79:E79"/>
    <mergeCell ref="D82:E82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showGridLines="0" showZeros="0" zoomScale="120" zoomScaleNormal="120" zoomScalePageLayoutView="0" workbookViewId="0" topLeftCell="B4">
      <selection activeCell="J10" sqref="J10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4" width="10.7109375" style="0" customWidth="1"/>
    <col min="5" max="5" width="19.57421875" style="0" customWidth="1"/>
    <col min="6" max="11" width="11.7109375" style="0" customWidth="1"/>
  </cols>
  <sheetData>
    <row r="2" spans="2:11" ht="13.5" thickBot="1">
      <c r="B2" s="298" t="s">
        <v>115</v>
      </c>
      <c r="C2" s="299"/>
      <c r="D2" s="299"/>
      <c r="E2" s="299"/>
      <c r="F2" s="6"/>
      <c r="G2" s="6"/>
      <c r="H2" s="6"/>
      <c r="I2" s="6"/>
      <c r="J2" s="6"/>
      <c r="K2" s="7"/>
    </row>
    <row r="3" spans="2:11" ht="12.75" customHeight="1">
      <c r="B3" s="280" t="s">
        <v>156</v>
      </c>
      <c r="C3" s="282" t="s">
        <v>157</v>
      </c>
      <c r="D3" s="283"/>
      <c r="E3" s="280" t="s">
        <v>158</v>
      </c>
      <c r="F3" s="300" t="s">
        <v>343</v>
      </c>
      <c r="G3" s="301"/>
      <c r="H3" s="274" t="s">
        <v>322</v>
      </c>
      <c r="I3" s="275"/>
      <c r="J3" s="276" t="s">
        <v>320</v>
      </c>
      <c r="K3" s="275"/>
    </row>
    <row r="4" spans="2:11" ht="25.5">
      <c r="B4" s="281"/>
      <c r="C4" s="284"/>
      <c r="D4" s="285"/>
      <c r="E4" s="281"/>
      <c r="F4" s="170" t="s">
        <v>2</v>
      </c>
      <c r="G4" s="171" t="s">
        <v>1</v>
      </c>
      <c r="H4" s="93" t="s">
        <v>2</v>
      </c>
      <c r="I4" s="92" t="s">
        <v>1</v>
      </c>
      <c r="J4" s="92" t="s">
        <v>2</v>
      </c>
      <c r="K4" s="92" t="s">
        <v>1</v>
      </c>
    </row>
    <row r="5" spans="2:11" ht="12.75" customHeight="1">
      <c r="B5" s="295" t="s">
        <v>182</v>
      </c>
      <c r="C5" s="296"/>
      <c r="D5" s="296"/>
      <c r="E5" s="297"/>
      <c r="F5" s="172">
        <f aca="true" t="shared" si="0" ref="F5:K5">SUM(F6+F20+F27+F30+F33)</f>
        <v>372870</v>
      </c>
      <c r="G5" s="173">
        <f t="shared" si="0"/>
        <v>40000</v>
      </c>
      <c r="H5" s="152">
        <f t="shared" si="0"/>
        <v>380906</v>
      </c>
      <c r="I5" s="153">
        <f t="shared" si="0"/>
        <v>18600</v>
      </c>
      <c r="J5" s="153">
        <f t="shared" si="0"/>
        <v>380906</v>
      </c>
      <c r="K5" s="153">
        <f t="shared" si="0"/>
        <v>18600</v>
      </c>
    </row>
    <row r="6" spans="2:11" ht="12.75">
      <c r="B6" s="146">
        <v>1</v>
      </c>
      <c r="C6" s="288" t="s">
        <v>116</v>
      </c>
      <c r="D6" s="289"/>
      <c r="E6" s="290"/>
      <c r="F6" s="174">
        <f aca="true" t="shared" si="1" ref="F6:K6">F7+F11+F13+F17</f>
        <v>350870</v>
      </c>
      <c r="G6" s="175">
        <f t="shared" si="1"/>
        <v>40000</v>
      </c>
      <c r="H6" s="154">
        <f t="shared" si="1"/>
        <v>362406</v>
      </c>
      <c r="I6" s="155">
        <f t="shared" si="1"/>
        <v>18600</v>
      </c>
      <c r="J6" s="155">
        <f t="shared" si="1"/>
        <v>362406</v>
      </c>
      <c r="K6" s="155">
        <f t="shared" si="1"/>
        <v>18600</v>
      </c>
    </row>
    <row r="7" spans="2:11" ht="12.75">
      <c r="B7" s="22"/>
      <c r="C7" s="133" t="s">
        <v>235</v>
      </c>
      <c r="D7" s="286" t="s">
        <v>0</v>
      </c>
      <c r="E7" s="287"/>
      <c r="F7" s="176">
        <f aca="true" t="shared" si="2" ref="F7:K7">SUM(F8:F10)</f>
        <v>332000</v>
      </c>
      <c r="G7" s="177">
        <f t="shared" si="2"/>
        <v>40000</v>
      </c>
      <c r="H7" s="78">
        <f t="shared" si="2"/>
        <v>336236</v>
      </c>
      <c r="I7" s="24">
        <f t="shared" si="2"/>
        <v>18600</v>
      </c>
      <c r="J7" s="24">
        <f t="shared" si="2"/>
        <v>336236</v>
      </c>
      <c r="K7" s="24">
        <f t="shared" si="2"/>
        <v>18600</v>
      </c>
    </row>
    <row r="8" spans="2:11" ht="12.75">
      <c r="B8" s="8"/>
      <c r="C8" s="25"/>
      <c r="D8" s="8" t="s">
        <v>19</v>
      </c>
      <c r="E8" s="26" t="s">
        <v>117</v>
      </c>
      <c r="F8" s="178">
        <v>175000</v>
      </c>
      <c r="G8" s="179"/>
      <c r="H8" s="79">
        <v>155000</v>
      </c>
      <c r="I8" s="27"/>
      <c r="J8" s="27">
        <v>155000</v>
      </c>
      <c r="K8" s="27"/>
    </row>
    <row r="9" spans="2:11" ht="12.75">
      <c r="B9" s="8"/>
      <c r="C9" s="25"/>
      <c r="D9" s="8" t="s">
        <v>20</v>
      </c>
      <c r="E9" s="26" t="s">
        <v>102</v>
      </c>
      <c r="F9" s="178">
        <v>62000</v>
      </c>
      <c r="G9" s="179"/>
      <c r="H9" s="79">
        <v>54700</v>
      </c>
      <c r="I9" s="27"/>
      <c r="J9" s="27">
        <v>54700</v>
      </c>
      <c r="K9" s="27"/>
    </row>
    <row r="10" spans="2:11" ht="12.75">
      <c r="B10" s="8"/>
      <c r="C10" s="25"/>
      <c r="D10" s="8" t="s">
        <v>21</v>
      </c>
      <c r="E10" s="26" t="s">
        <v>24</v>
      </c>
      <c r="F10" s="178">
        <v>95000</v>
      </c>
      <c r="G10" s="179">
        <v>40000</v>
      </c>
      <c r="H10" s="79">
        <v>126536</v>
      </c>
      <c r="I10" s="27">
        <v>18600</v>
      </c>
      <c r="J10" s="233">
        <v>126536</v>
      </c>
      <c r="K10" s="27">
        <v>18600</v>
      </c>
    </row>
    <row r="11" spans="2:11" ht="12.75">
      <c r="B11" s="22"/>
      <c r="C11" s="23" t="s">
        <v>118</v>
      </c>
      <c r="D11" s="293" t="s">
        <v>233</v>
      </c>
      <c r="E11" s="292"/>
      <c r="F11" s="176">
        <f aca="true" t="shared" si="3" ref="F11:K11">SUM(F12:F12)</f>
        <v>5000</v>
      </c>
      <c r="G11" s="177">
        <f t="shared" si="3"/>
        <v>0</v>
      </c>
      <c r="H11" s="78">
        <f t="shared" si="3"/>
        <v>12100</v>
      </c>
      <c r="I11" s="24">
        <f t="shared" si="3"/>
        <v>0</v>
      </c>
      <c r="J11" s="24">
        <f t="shared" si="3"/>
        <v>12100</v>
      </c>
      <c r="K11" s="24">
        <f t="shared" si="3"/>
        <v>0</v>
      </c>
    </row>
    <row r="12" spans="2:11" ht="12.75">
      <c r="B12" s="8"/>
      <c r="C12" s="25"/>
      <c r="D12" s="34">
        <v>630</v>
      </c>
      <c r="E12" s="26" t="s">
        <v>24</v>
      </c>
      <c r="F12" s="178">
        <v>5000</v>
      </c>
      <c r="G12" s="179"/>
      <c r="H12" s="79">
        <v>12100</v>
      </c>
      <c r="I12" s="27"/>
      <c r="J12" s="27">
        <v>12100</v>
      </c>
      <c r="K12" s="27"/>
    </row>
    <row r="13" spans="2:11" ht="12.75">
      <c r="B13" s="22"/>
      <c r="C13" s="23" t="s">
        <v>7</v>
      </c>
      <c r="D13" s="293" t="s">
        <v>119</v>
      </c>
      <c r="E13" s="292"/>
      <c r="F13" s="176">
        <f aca="true" t="shared" si="4" ref="F13:K13">SUM(F14:F16)</f>
        <v>11500</v>
      </c>
      <c r="G13" s="177">
        <f t="shared" si="4"/>
        <v>0</v>
      </c>
      <c r="H13" s="78">
        <f t="shared" si="4"/>
        <v>11500</v>
      </c>
      <c r="I13" s="24">
        <f t="shared" si="4"/>
        <v>0</v>
      </c>
      <c r="J13" s="24">
        <f t="shared" si="4"/>
        <v>11500</v>
      </c>
      <c r="K13" s="24">
        <f t="shared" si="4"/>
        <v>0</v>
      </c>
    </row>
    <row r="14" spans="2:11" ht="12.75">
      <c r="B14" s="8"/>
      <c r="C14" s="25"/>
      <c r="D14" s="35" t="s">
        <v>19</v>
      </c>
      <c r="E14" s="26" t="s">
        <v>101</v>
      </c>
      <c r="F14" s="178">
        <v>8000</v>
      </c>
      <c r="G14" s="179"/>
      <c r="H14" s="79">
        <v>7300</v>
      </c>
      <c r="I14" s="27"/>
      <c r="J14" s="27">
        <v>7300</v>
      </c>
      <c r="K14" s="27"/>
    </row>
    <row r="15" spans="2:11" ht="12.75">
      <c r="B15" s="8"/>
      <c r="C15" s="25"/>
      <c r="D15" s="35" t="s">
        <v>20</v>
      </c>
      <c r="E15" s="26" t="s">
        <v>102</v>
      </c>
      <c r="F15" s="178">
        <v>2800</v>
      </c>
      <c r="G15" s="179"/>
      <c r="H15" s="79">
        <v>2551</v>
      </c>
      <c r="I15" s="27"/>
      <c r="J15" s="27">
        <v>2551</v>
      </c>
      <c r="K15" s="27"/>
    </row>
    <row r="16" spans="2:11" ht="12.75">
      <c r="B16" s="8"/>
      <c r="C16" s="25"/>
      <c r="D16" s="35" t="s">
        <v>21</v>
      </c>
      <c r="E16" s="26" t="s">
        <v>24</v>
      </c>
      <c r="F16" s="178">
        <v>700</v>
      </c>
      <c r="G16" s="179"/>
      <c r="H16" s="79">
        <v>1649</v>
      </c>
      <c r="I16" s="27"/>
      <c r="J16" s="27">
        <v>1649</v>
      </c>
      <c r="K16" s="27"/>
    </row>
    <row r="17" spans="2:11" ht="12.75">
      <c r="B17" s="22"/>
      <c r="C17" s="133" t="s">
        <v>235</v>
      </c>
      <c r="D17" s="291" t="s">
        <v>273</v>
      </c>
      <c r="E17" s="292"/>
      <c r="F17" s="176">
        <f aca="true" t="shared" si="5" ref="F17:K17">SUM(F18:F19)</f>
        <v>2370</v>
      </c>
      <c r="G17" s="177">
        <f t="shared" si="5"/>
        <v>0</v>
      </c>
      <c r="H17" s="78">
        <f t="shared" si="5"/>
        <v>2570</v>
      </c>
      <c r="I17" s="24">
        <f t="shared" si="5"/>
        <v>0</v>
      </c>
      <c r="J17" s="24">
        <f t="shared" si="5"/>
        <v>2570</v>
      </c>
      <c r="K17" s="24">
        <f t="shared" si="5"/>
        <v>0</v>
      </c>
    </row>
    <row r="18" spans="2:11" ht="12.75">
      <c r="B18" s="8"/>
      <c r="C18" s="25"/>
      <c r="D18" s="35" t="s">
        <v>19</v>
      </c>
      <c r="E18" s="26" t="s">
        <v>101</v>
      </c>
      <c r="F18" s="178">
        <v>1760</v>
      </c>
      <c r="G18" s="179"/>
      <c r="H18" s="79">
        <v>1760</v>
      </c>
      <c r="I18" s="27"/>
      <c r="J18" s="27">
        <v>1760</v>
      </c>
      <c r="K18" s="27"/>
    </row>
    <row r="19" spans="2:11" ht="12.75">
      <c r="B19" s="8"/>
      <c r="C19" s="25"/>
      <c r="D19" s="35" t="s">
        <v>20</v>
      </c>
      <c r="E19" s="26" t="s">
        <v>102</v>
      </c>
      <c r="F19" s="178">
        <v>610</v>
      </c>
      <c r="G19" s="179"/>
      <c r="H19" s="79">
        <v>810</v>
      </c>
      <c r="I19" s="27"/>
      <c r="J19" s="27">
        <v>810</v>
      </c>
      <c r="K19" s="27"/>
    </row>
    <row r="20" spans="2:11" ht="12.75">
      <c r="B20" s="146">
        <v>2</v>
      </c>
      <c r="C20" s="288" t="s">
        <v>148</v>
      </c>
      <c r="D20" s="289"/>
      <c r="E20" s="290"/>
      <c r="F20" s="174">
        <f aca="true" t="shared" si="6" ref="F20:K20">SUM(F21+F23+F25)</f>
        <v>7500</v>
      </c>
      <c r="G20" s="175">
        <f t="shared" si="6"/>
        <v>0</v>
      </c>
      <c r="H20" s="154">
        <f t="shared" si="6"/>
        <v>4500</v>
      </c>
      <c r="I20" s="155">
        <f t="shared" si="6"/>
        <v>0</v>
      </c>
      <c r="J20" s="155">
        <f t="shared" si="6"/>
        <v>4500</v>
      </c>
      <c r="K20" s="155">
        <f t="shared" si="6"/>
        <v>0</v>
      </c>
    </row>
    <row r="21" spans="2:11" ht="12.75">
      <c r="B21" s="22"/>
      <c r="C21" s="133" t="s">
        <v>235</v>
      </c>
      <c r="D21" s="286" t="s">
        <v>120</v>
      </c>
      <c r="E21" s="287"/>
      <c r="F21" s="176">
        <f aca="true" t="shared" si="7" ref="F21:K21">SUM(F22:F22)</f>
        <v>3000</v>
      </c>
      <c r="G21" s="177">
        <f t="shared" si="7"/>
        <v>0</v>
      </c>
      <c r="H21" s="78">
        <f t="shared" si="7"/>
        <v>1000</v>
      </c>
      <c r="I21" s="24">
        <f t="shared" si="7"/>
        <v>0</v>
      </c>
      <c r="J21" s="24">
        <f t="shared" si="7"/>
        <v>1000</v>
      </c>
      <c r="K21" s="24">
        <f t="shared" si="7"/>
        <v>0</v>
      </c>
    </row>
    <row r="22" spans="2:11" ht="12.75">
      <c r="B22" s="8"/>
      <c r="C22" s="28"/>
      <c r="D22" s="8" t="s">
        <v>21</v>
      </c>
      <c r="E22" s="26" t="s">
        <v>24</v>
      </c>
      <c r="F22" s="178">
        <v>3000</v>
      </c>
      <c r="G22" s="179"/>
      <c r="H22" s="79">
        <v>1000</v>
      </c>
      <c r="I22" s="27"/>
      <c r="J22" s="27">
        <v>1000</v>
      </c>
      <c r="K22" s="27"/>
    </row>
    <row r="23" spans="2:11" ht="12.75">
      <c r="B23" s="22"/>
      <c r="C23" s="133" t="s">
        <v>235</v>
      </c>
      <c r="D23" s="286" t="s">
        <v>121</v>
      </c>
      <c r="E23" s="287"/>
      <c r="F23" s="180">
        <f aca="true" t="shared" si="8" ref="F23:K23">SUM(F24:F24)</f>
        <v>3500</v>
      </c>
      <c r="G23" s="177">
        <f t="shared" si="8"/>
        <v>0</v>
      </c>
      <c r="H23" s="78">
        <f t="shared" si="8"/>
        <v>2500</v>
      </c>
      <c r="I23" s="24">
        <f t="shared" si="8"/>
        <v>0</v>
      </c>
      <c r="J23" s="24">
        <f t="shared" si="8"/>
        <v>2500</v>
      </c>
      <c r="K23" s="24">
        <f t="shared" si="8"/>
        <v>0</v>
      </c>
    </row>
    <row r="24" spans="2:11" ht="12.75">
      <c r="B24" s="8"/>
      <c r="C24" s="28"/>
      <c r="D24" s="8" t="s">
        <v>21</v>
      </c>
      <c r="E24" s="26" t="s">
        <v>24</v>
      </c>
      <c r="F24" s="178">
        <v>3500</v>
      </c>
      <c r="G24" s="179"/>
      <c r="H24" s="79">
        <v>2500</v>
      </c>
      <c r="I24" s="27"/>
      <c r="J24" s="27">
        <v>2500</v>
      </c>
      <c r="K24" s="27"/>
    </row>
    <row r="25" spans="2:11" ht="12.75">
      <c r="B25" s="22"/>
      <c r="C25" s="133" t="s">
        <v>235</v>
      </c>
      <c r="D25" s="286" t="s">
        <v>226</v>
      </c>
      <c r="E25" s="287"/>
      <c r="F25" s="176">
        <f aca="true" t="shared" si="9" ref="F25:K25">SUM(F26:F26)</f>
        <v>1000</v>
      </c>
      <c r="G25" s="177">
        <f t="shared" si="9"/>
        <v>0</v>
      </c>
      <c r="H25" s="78">
        <f t="shared" si="9"/>
        <v>1000</v>
      </c>
      <c r="I25" s="24">
        <f t="shared" si="9"/>
        <v>0</v>
      </c>
      <c r="J25" s="24">
        <f t="shared" si="9"/>
        <v>1000</v>
      </c>
      <c r="K25" s="24">
        <f t="shared" si="9"/>
        <v>0</v>
      </c>
    </row>
    <row r="26" spans="2:11" ht="12.75">
      <c r="B26" s="8"/>
      <c r="C26" s="28"/>
      <c r="D26" s="8" t="s">
        <v>21</v>
      </c>
      <c r="E26" s="26" t="s">
        <v>24</v>
      </c>
      <c r="F26" s="178">
        <v>1000</v>
      </c>
      <c r="G26" s="179"/>
      <c r="H26" s="79">
        <v>1000</v>
      </c>
      <c r="I26" s="27"/>
      <c r="J26" s="27">
        <v>1000</v>
      </c>
      <c r="K26" s="27"/>
    </row>
    <row r="27" spans="2:11" ht="12.75">
      <c r="B27" s="146">
        <v>3</v>
      </c>
      <c r="C27" s="288" t="s">
        <v>149</v>
      </c>
      <c r="D27" s="289"/>
      <c r="E27" s="290"/>
      <c r="F27" s="174">
        <f aca="true" t="shared" si="10" ref="F27:K28">SUM(F28:F28)</f>
        <v>8000</v>
      </c>
      <c r="G27" s="175">
        <f t="shared" si="10"/>
        <v>0</v>
      </c>
      <c r="H27" s="154">
        <f t="shared" si="10"/>
        <v>8000</v>
      </c>
      <c r="I27" s="155">
        <f t="shared" si="10"/>
        <v>0</v>
      </c>
      <c r="J27" s="155">
        <f t="shared" si="10"/>
        <v>8000</v>
      </c>
      <c r="K27" s="155">
        <f t="shared" si="10"/>
        <v>0</v>
      </c>
    </row>
    <row r="28" spans="2:11" ht="12.75">
      <c r="B28" s="22"/>
      <c r="C28" s="23" t="s">
        <v>122</v>
      </c>
      <c r="D28" s="286" t="s">
        <v>123</v>
      </c>
      <c r="E28" s="287"/>
      <c r="F28" s="176">
        <f t="shared" si="10"/>
        <v>8000</v>
      </c>
      <c r="G28" s="177">
        <f t="shared" si="10"/>
        <v>0</v>
      </c>
      <c r="H28" s="78">
        <f t="shared" si="10"/>
        <v>8000</v>
      </c>
      <c r="I28" s="24">
        <f t="shared" si="10"/>
        <v>0</v>
      </c>
      <c r="J28" s="24">
        <f t="shared" si="10"/>
        <v>8000</v>
      </c>
      <c r="K28" s="24">
        <f t="shared" si="10"/>
        <v>0</v>
      </c>
    </row>
    <row r="29" spans="2:11" ht="12.75">
      <c r="B29" s="8"/>
      <c r="C29" s="28"/>
      <c r="D29" s="8" t="s">
        <v>21</v>
      </c>
      <c r="E29" s="26" t="s">
        <v>24</v>
      </c>
      <c r="F29" s="178">
        <v>8000</v>
      </c>
      <c r="G29" s="179"/>
      <c r="H29" s="79">
        <v>8000</v>
      </c>
      <c r="I29" s="27"/>
      <c r="J29" s="27">
        <v>8000</v>
      </c>
      <c r="K29" s="27"/>
    </row>
    <row r="30" spans="2:11" ht="12.75">
      <c r="B30" s="146">
        <v>4</v>
      </c>
      <c r="C30" s="288" t="s">
        <v>172</v>
      </c>
      <c r="D30" s="289"/>
      <c r="E30" s="290"/>
      <c r="F30" s="174">
        <f aca="true" t="shared" si="11" ref="F30:K31">SUM(F31:F31)</f>
        <v>4000</v>
      </c>
      <c r="G30" s="175">
        <f t="shared" si="11"/>
        <v>0</v>
      </c>
      <c r="H30" s="154">
        <f t="shared" si="11"/>
        <v>5000</v>
      </c>
      <c r="I30" s="155">
        <f t="shared" si="11"/>
        <v>0</v>
      </c>
      <c r="J30" s="155">
        <f t="shared" si="11"/>
        <v>5000</v>
      </c>
      <c r="K30" s="155">
        <f t="shared" si="11"/>
        <v>0</v>
      </c>
    </row>
    <row r="31" spans="2:11" ht="12.75">
      <c r="B31" s="22"/>
      <c r="C31" s="133" t="s">
        <v>235</v>
      </c>
      <c r="D31" s="294" t="s">
        <v>234</v>
      </c>
      <c r="E31" s="287"/>
      <c r="F31" s="176">
        <f t="shared" si="11"/>
        <v>4000</v>
      </c>
      <c r="G31" s="177">
        <f t="shared" si="11"/>
        <v>0</v>
      </c>
      <c r="H31" s="78">
        <f t="shared" si="11"/>
        <v>5000</v>
      </c>
      <c r="I31" s="24">
        <f t="shared" si="11"/>
        <v>0</v>
      </c>
      <c r="J31" s="24">
        <f t="shared" si="11"/>
        <v>5000</v>
      </c>
      <c r="K31" s="24">
        <f t="shared" si="11"/>
        <v>0</v>
      </c>
    </row>
    <row r="32" spans="2:11" ht="12.75">
      <c r="B32" s="8"/>
      <c r="C32" s="28"/>
      <c r="D32" s="8" t="s">
        <v>21</v>
      </c>
      <c r="E32" s="26" t="s">
        <v>24</v>
      </c>
      <c r="F32" s="178">
        <v>4000</v>
      </c>
      <c r="G32" s="179"/>
      <c r="H32" s="79">
        <v>5000</v>
      </c>
      <c r="I32" s="27"/>
      <c r="J32" s="27">
        <v>5000</v>
      </c>
      <c r="K32" s="27"/>
    </row>
    <row r="33" spans="2:11" ht="12.75">
      <c r="B33" s="146">
        <v>5</v>
      </c>
      <c r="C33" s="288" t="s">
        <v>173</v>
      </c>
      <c r="D33" s="289"/>
      <c r="E33" s="290"/>
      <c r="F33" s="174">
        <f aca="true" t="shared" si="12" ref="F33:K33">SUM(F34)</f>
        <v>2500</v>
      </c>
      <c r="G33" s="175">
        <f t="shared" si="12"/>
        <v>0</v>
      </c>
      <c r="H33" s="154">
        <f t="shared" si="12"/>
        <v>1000</v>
      </c>
      <c r="I33" s="155">
        <f t="shared" si="12"/>
        <v>0</v>
      </c>
      <c r="J33" s="155">
        <f t="shared" si="12"/>
        <v>1000</v>
      </c>
      <c r="K33" s="155">
        <f t="shared" si="12"/>
        <v>0</v>
      </c>
    </row>
    <row r="34" spans="2:11" ht="12.75">
      <c r="B34" s="22"/>
      <c r="C34" s="23" t="s">
        <v>124</v>
      </c>
      <c r="D34" s="286" t="s">
        <v>125</v>
      </c>
      <c r="E34" s="287"/>
      <c r="F34" s="176">
        <f aca="true" t="shared" si="13" ref="F34:K34">SUM(F35)</f>
        <v>2500</v>
      </c>
      <c r="G34" s="177">
        <f t="shared" si="13"/>
        <v>0</v>
      </c>
      <c r="H34" s="78">
        <f t="shared" si="13"/>
        <v>1000</v>
      </c>
      <c r="I34" s="24">
        <f t="shared" si="13"/>
        <v>0</v>
      </c>
      <c r="J34" s="24">
        <f t="shared" si="13"/>
        <v>1000</v>
      </c>
      <c r="K34" s="24">
        <f t="shared" si="13"/>
        <v>0</v>
      </c>
    </row>
    <row r="35" spans="2:11" ht="13.5" thickBot="1">
      <c r="B35" s="8"/>
      <c r="C35" s="28"/>
      <c r="D35" s="8" t="s">
        <v>21</v>
      </c>
      <c r="E35" s="26" t="s">
        <v>24</v>
      </c>
      <c r="F35" s="181">
        <v>2500</v>
      </c>
      <c r="G35" s="182"/>
      <c r="H35" s="79">
        <v>1000</v>
      </c>
      <c r="I35" s="27"/>
      <c r="J35" s="27">
        <v>1000</v>
      </c>
      <c r="K35" s="27"/>
    </row>
    <row r="36" spans="6:7" ht="33">
      <c r="F36" s="119"/>
      <c r="G36" s="1"/>
    </row>
    <row r="37" spans="6:7" ht="12.75">
      <c r="F37" s="1"/>
      <c r="G37" s="1"/>
    </row>
    <row r="38" spans="6:7" ht="12.75">
      <c r="F38" s="1"/>
      <c r="G38" s="1"/>
    </row>
  </sheetData>
  <sheetProtection/>
  <mergeCells count="23">
    <mergeCell ref="J3:K3"/>
    <mergeCell ref="B5:E5"/>
    <mergeCell ref="B2:E2"/>
    <mergeCell ref="B3:B4"/>
    <mergeCell ref="C3:D4"/>
    <mergeCell ref="E3:E4"/>
    <mergeCell ref="H3:I3"/>
    <mergeCell ref="F3:G3"/>
    <mergeCell ref="D17:E17"/>
    <mergeCell ref="C6:E6"/>
    <mergeCell ref="D7:E7"/>
    <mergeCell ref="D11:E11"/>
    <mergeCell ref="D31:E31"/>
    <mergeCell ref="C33:E33"/>
    <mergeCell ref="C20:E20"/>
    <mergeCell ref="D13:E13"/>
    <mergeCell ref="D34:E34"/>
    <mergeCell ref="D21:E21"/>
    <mergeCell ref="D23:E23"/>
    <mergeCell ref="D25:E25"/>
    <mergeCell ref="C27:E27"/>
    <mergeCell ref="D28:E28"/>
    <mergeCell ref="C30:E30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showZeros="0" zoomScale="110" zoomScaleNormal="110" zoomScalePageLayoutView="0" workbookViewId="0" topLeftCell="A13">
      <selection activeCell="C40" sqref="C40:E46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4" width="10.7109375" style="0" customWidth="1"/>
    <col min="5" max="5" width="34.28125" style="0" customWidth="1"/>
    <col min="6" max="6" width="12.00390625" style="0" customWidth="1"/>
    <col min="7" max="7" width="10.7109375" style="0" customWidth="1"/>
    <col min="8" max="8" width="11.7109375" style="0" customWidth="1"/>
    <col min="9" max="9" width="10.7109375" style="0" customWidth="1"/>
    <col min="10" max="10" width="13.421875" style="0" customWidth="1"/>
    <col min="11" max="11" width="10.7109375" style="0" customWidth="1"/>
  </cols>
  <sheetData>
    <row r="2" spans="2:11" ht="13.5" thickBot="1">
      <c r="B2" s="298" t="s">
        <v>131</v>
      </c>
      <c r="C2" s="299"/>
      <c r="D2" s="299"/>
      <c r="E2" s="299"/>
      <c r="F2" s="6"/>
      <c r="G2" s="6"/>
      <c r="H2" s="6"/>
      <c r="I2" s="6"/>
      <c r="J2" s="6"/>
      <c r="K2" s="6"/>
    </row>
    <row r="3" spans="2:11" ht="12.75" customHeight="1">
      <c r="B3" s="302" t="s">
        <v>156</v>
      </c>
      <c r="C3" s="304" t="s">
        <v>157</v>
      </c>
      <c r="D3" s="305"/>
      <c r="E3" s="308" t="s">
        <v>158</v>
      </c>
      <c r="F3" s="272" t="s">
        <v>343</v>
      </c>
      <c r="G3" s="273"/>
      <c r="H3" s="314" t="s">
        <v>326</v>
      </c>
      <c r="I3" s="311"/>
      <c r="J3" s="310" t="s">
        <v>327</v>
      </c>
      <c r="K3" s="311"/>
    </row>
    <row r="4" spans="2:11" ht="25.5">
      <c r="B4" s="303"/>
      <c r="C4" s="306"/>
      <c r="D4" s="307"/>
      <c r="E4" s="309"/>
      <c r="F4" s="183" t="s">
        <v>2</v>
      </c>
      <c r="G4" s="184" t="s">
        <v>1</v>
      </c>
      <c r="H4" s="208" t="s">
        <v>2</v>
      </c>
      <c r="I4" s="207" t="s">
        <v>1</v>
      </c>
      <c r="J4" s="207" t="s">
        <v>2</v>
      </c>
      <c r="K4" s="207" t="s">
        <v>1</v>
      </c>
    </row>
    <row r="5" spans="2:11" ht="12.75">
      <c r="B5" s="295" t="s">
        <v>193</v>
      </c>
      <c r="C5" s="312"/>
      <c r="D5" s="312"/>
      <c r="E5" s="313"/>
      <c r="F5" s="216">
        <f aca="true" t="shared" si="0" ref="F5:K5">F6+F15+F25+F32</f>
        <v>2025526</v>
      </c>
      <c r="G5" s="217">
        <f t="shared" si="0"/>
        <v>0</v>
      </c>
      <c r="H5" s="152">
        <f t="shared" si="0"/>
        <v>2562430</v>
      </c>
      <c r="I5" s="153">
        <f t="shared" si="0"/>
        <v>0</v>
      </c>
      <c r="J5" s="153">
        <f t="shared" si="0"/>
        <v>2562430</v>
      </c>
      <c r="K5" s="153">
        <f t="shared" si="0"/>
        <v>0</v>
      </c>
    </row>
    <row r="6" spans="2:11" ht="12.75">
      <c r="B6" s="44">
        <v>1</v>
      </c>
      <c r="C6" s="156" t="s">
        <v>12</v>
      </c>
      <c r="D6" s="156"/>
      <c r="E6" s="156"/>
      <c r="F6" s="209">
        <f aca="true" t="shared" si="1" ref="F6:K6">F7</f>
        <v>1423000</v>
      </c>
      <c r="G6" s="210">
        <f t="shared" si="1"/>
        <v>0</v>
      </c>
      <c r="H6" s="154">
        <f t="shared" si="1"/>
        <v>1711894</v>
      </c>
      <c r="I6" s="155">
        <f t="shared" si="1"/>
        <v>0</v>
      </c>
      <c r="J6" s="155">
        <f t="shared" si="1"/>
        <v>1711894</v>
      </c>
      <c r="K6" s="155">
        <f t="shared" si="1"/>
        <v>0</v>
      </c>
    </row>
    <row r="7" spans="2:11" ht="12.75">
      <c r="B7" s="22"/>
      <c r="C7" s="23" t="s">
        <v>17</v>
      </c>
      <c r="D7" s="293" t="s">
        <v>12</v>
      </c>
      <c r="E7" s="292"/>
      <c r="F7" s="211">
        <f aca="true" t="shared" si="2" ref="F7:K7">SUM(F8:F14)</f>
        <v>1423000</v>
      </c>
      <c r="G7" s="212">
        <f t="shared" si="2"/>
        <v>0</v>
      </c>
      <c r="H7" s="78">
        <f t="shared" si="2"/>
        <v>1711894</v>
      </c>
      <c r="I7" s="24">
        <f t="shared" si="2"/>
        <v>0</v>
      </c>
      <c r="J7" s="24">
        <f t="shared" si="2"/>
        <v>1711894</v>
      </c>
      <c r="K7" s="24">
        <f t="shared" si="2"/>
        <v>0</v>
      </c>
    </row>
    <row r="8" spans="2:11" ht="12.75">
      <c r="B8" s="12"/>
      <c r="C8" s="29"/>
      <c r="D8" s="8" t="s">
        <v>19</v>
      </c>
      <c r="E8" s="26" t="s">
        <v>6</v>
      </c>
      <c r="F8" s="213">
        <v>900000</v>
      </c>
      <c r="G8" s="214"/>
      <c r="H8" s="79">
        <v>1052583</v>
      </c>
      <c r="I8" s="27"/>
      <c r="J8" s="27">
        <v>1052583</v>
      </c>
      <c r="K8" s="27"/>
    </row>
    <row r="9" spans="2:11" ht="12.75">
      <c r="B9" s="12"/>
      <c r="C9" s="29"/>
      <c r="D9" s="8" t="s">
        <v>20</v>
      </c>
      <c r="E9" s="26" t="s">
        <v>23</v>
      </c>
      <c r="F9" s="213">
        <v>300000</v>
      </c>
      <c r="G9" s="214"/>
      <c r="H9" s="79">
        <v>387773</v>
      </c>
      <c r="I9" s="27"/>
      <c r="J9" s="27">
        <v>387773</v>
      </c>
      <c r="K9" s="27"/>
    </row>
    <row r="10" spans="2:11" ht="12.75">
      <c r="B10" s="12"/>
      <c r="C10" s="29"/>
      <c r="D10" s="8" t="s">
        <v>21</v>
      </c>
      <c r="E10" s="26" t="s">
        <v>24</v>
      </c>
      <c r="F10" s="213">
        <v>200000</v>
      </c>
      <c r="G10" s="214"/>
      <c r="H10" s="79">
        <v>247774</v>
      </c>
      <c r="I10" s="27"/>
      <c r="J10" s="27">
        <v>247774</v>
      </c>
      <c r="K10" s="27"/>
    </row>
    <row r="11" spans="2:11" ht="12.75">
      <c r="B11" s="12"/>
      <c r="C11" s="29"/>
      <c r="D11" s="8" t="s">
        <v>21</v>
      </c>
      <c r="E11" s="26" t="s">
        <v>83</v>
      </c>
      <c r="F11" s="213">
        <v>20000</v>
      </c>
      <c r="G11" s="214"/>
      <c r="H11" s="79">
        <v>20000</v>
      </c>
      <c r="I11" s="27"/>
      <c r="J11" s="27">
        <v>20000</v>
      </c>
      <c r="K11" s="27"/>
    </row>
    <row r="12" spans="2:11" ht="12.75">
      <c r="B12" s="12"/>
      <c r="C12" s="29"/>
      <c r="D12" s="8" t="s">
        <v>22</v>
      </c>
      <c r="E12" s="26" t="s">
        <v>28</v>
      </c>
      <c r="F12" s="213">
        <v>3000</v>
      </c>
      <c r="G12" s="214"/>
      <c r="H12" s="232">
        <v>3747</v>
      </c>
      <c r="I12" s="27"/>
      <c r="J12" s="27">
        <v>3747</v>
      </c>
      <c r="K12" s="27"/>
    </row>
    <row r="13" spans="2:11" ht="12.75">
      <c r="B13" s="12"/>
      <c r="C13" s="29"/>
      <c r="D13" s="8" t="s">
        <v>82</v>
      </c>
      <c r="E13" s="26" t="s">
        <v>1</v>
      </c>
      <c r="F13" s="213"/>
      <c r="G13" s="214"/>
      <c r="H13" s="79"/>
      <c r="I13" s="27"/>
      <c r="J13" s="27"/>
      <c r="K13" s="27"/>
    </row>
    <row r="14" spans="2:11" ht="12.75">
      <c r="B14" s="12"/>
      <c r="C14" s="29" t="s">
        <v>153</v>
      </c>
      <c r="D14" s="28"/>
      <c r="E14" s="26" t="s">
        <v>154</v>
      </c>
      <c r="F14" s="213"/>
      <c r="G14" s="214"/>
      <c r="H14" s="79">
        <v>17</v>
      </c>
      <c r="I14" s="27"/>
      <c r="J14" s="27">
        <v>17</v>
      </c>
      <c r="K14" s="27"/>
    </row>
    <row r="15" spans="2:11" ht="12.75">
      <c r="B15" s="146">
        <v>2</v>
      </c>
      <c r="C15" s="288" t="s">
        <v>13</v>
      </c>
      <c r="D15" s="289"/>
      <c r="E15" s="290"/>
      <c r="F15" s="209">
        <f aca="true" t="shared" si="3" ref="F15:K15">F16+F22</f>
        <v>314960</v>
      </c>
      <c r="G15" s="210">
        <f t="shared" si="3"/>
        <v>0</v>
      </c>
      <c r="H15" s="154">
        <f t="shared" si="3"/>
        <v>407401</v>
      </c>
      <c r="I15" s="155">
        <f t="shared" si="3"/>
        <v>0</v>
      </c>
      <c r="J15" s="155">
        <f t="shared" si="3"/>
        <v>407401</v>
      </c>
      <c r="K15" s="155">
        <f t="shared" si="3"/>
        <v>0</v>
      </c>
    </row>
    <row r="16" spans="2:11" ht="12.75">
      <c r="B16" s="22"/>
      <c r="C16" s="23" t="s">
        <v>14</v>
      </c>
      <c r="D16" s="293" t="s">
        <v>13</v>
      </c>
      <c r="E16" s="292"/>
      <c r="F16" s="211">
        <f aca="true" t="shared" si="4" ref="F16:K16">SUM(F17:F21)</f>
        <v>299960</v>
      </c>
      <c r="G16" s="212">
        <f t="shared" si="4"/>
        <v>0</v>
      </c>
      <c r="H16" s="78">
        <f t="shared" si="4"/>
        <v>396347</v>
      </c>
      <c r="I16" s="24">
        <f t="shared" si="4"/>
        <v>0</v>
      </c>
      <c r="J16" s="24">
        <f t="shared" si="4"/>
        <v>396347</v>
      </c>
      <c r="K16" s="24">
        <f t="shared" si="4"/>
        <v>0</v>
      </c>
    </row>
    <row r="17" spans="2:11" ht="12.75">
      <c r="B17" s="12"/>
      <c r="C17" s="29"/>
      <c r="D17" s="8" t="s">
        <v>19</v>
      </c>
      <c r="E17" s="26" t="s">
        <v>6</v>
      </c>
      <c r="F17" s="213">
        <v>195000</v>
      </c>
      <c r="G17" s="214"/>
      <c r="H17" s="79">
        <v>267745</v>
      </c>
      <c r="I17" s="27"/>
      <c r="J17" s="27">
        <v>267745</v>
      </c>
      <c r="K17" s="27"/>
    </row>
    <row r="18" spans="2:11" ht="12.75">
      <c r="B18" s="12"/>
      <c r="C18" s="29"/>
      <c r="D18" s="8" t="s">
        <v>20</v>
      </c>
      <c r="E18" s="26" t="s">
        <v>23</v>
      </c>
      <c r="F18" s="213">
        <v>68000</v>
      </c>
      <c r="G18" s="214"/>
      <c r="H18" s="79">
        <v>85102</v>
      </c>
      <c r="I18" s="27"/>
      <c r="J18" s="27">
        <v>85102</v>
      </c>
      <c r="K18" s="27"/>
    </row>
    <row r="19" spans="2:11" ht="12.75">
      <c r="B19" s="12"/>
      <c r="C19" s="29"/>
      <c r="D19" s="8" t="s">
        <v>21</v>
      </c>
      <c r="E19" s="26" t="s">
        <v>24</v>
      </c>
      <c r="F19" s="213">
        <v>36460</v>
      </c>
      <c r="G19" s="214"/>
      <c r="H19" s="79">
        <v>43000</v>
      </c>
      <c r="I19" s="27"/>
      <c r="J19" s="27">
        <v>43000</v>
      </c>
      <c r="K19" s="27"/>
    </row>
    <row r="20" spans="2:11" ht="12.75">
      <c r="B20" s="12"/>
      <c r="C20" s="29"/>
      <c r="D20" s="8" t="s">
        <v>22</v>
      </c>
      <c r="E20" s="26" t="s">
        <v>28</v>
      </c>
      <c r="F20" s="213">
        <v>500</v>
      </c>
      <c r="G20" s="214"/>
      <c r="H20" s="79">
        <v>500</v>
      </c>
      <c r="I20" s="27"/>
      <c r="J20" s="27">
        <v>500</v>
      </c>
      <c r="K20" s="27"/>
    </row>
    <row r="21" spans="2:11" ht="12.75">
      <c r="B21" s="12"/>
      <c r="C21" s="29"/>
      <c r="D21" s="8" t="s">
        <v>82</v>
      </c>
      <c r="E21" s="26" t="s">
        <v>1</v>
      </c>
      <c r="F21" s="213"/>
      <c r="G21" s="214"/>
      <c r="H21" s="79"/>
      <c r="I21" s="27"/>
      <c r="J21" s="27"/>
      <c r="K21" s="27"/>
    </row>
    <row r="22" spans="2:11" ht="12.75">
      <c r="B22" s="22"/>
      <c r="C22" s="23" t="s">
        <v>80</v>
      </c>
      <c r="D22" s="293" t="s">
        <v>27</v>
      </c>
      <c r="E22" s="292"/>
      <c r="F22" s="135">
        <f aca="true" t="shared" si="5" ref="F22:K22">SUM(F23:F24)</f>
        <v>15000</v>
      </c>
      <c r="G22" s="212">
        <f t="shared" si="5"/>
        <v>0</v>
      </c>
      <c r="H22" s="78">
        <f t="shared" si="5"/>
        <v>11054</v>
      </c>
      <c r="I22" s="24">
        <f t="shared" si="5"/>
        <v>0</v>
      </c>
      <c r="J22" s="24">
        <f t="shared" si="5"/>
        <v>11054</v>
      </c>
      <c r="K22" s="24">
        <f t="shared" si="5"/>
        <v>0</v>
      </c>
    </row>
    <row r="23" spans="2:11" ht="12.75">
      <c r="B23" s="12"/>
      <c r="C23" s="29"/>
      <c r="D23" s="8" t="s">
        <v>19</v>
      </c>
      <c r="E23" s="26" t="s">
        <v>6</v>
      </c>
      <c r="F23" s="213">
        <v>10000</v>
      </c>
      <c r="G23" s="214"/>
      <c r="H23" s="79">
        <v>6054</v>
      </c>
      <c r="I23" s="27"/>
      <c r="J23" s="27">
        <v>6054</v>
      </c>
      <c r="K23" s="27"/>
    </row>
    <row r="24" spans="2:11" ht="12.75">
      <c r="B24" s="12"/>
      <c r="C24" s="29"/>
      <c r="D24" s="8" t="s">
        <v>21</v>
      </c>
      <c r="E24" s="26" t="s">
        <v>24</v>
      </c>
      <c r="F24" s="213">
        <v>5000</v>
      </c>
      <c r="G24" s="214"/>
      <c r="H24" s="79">
        <v>5000</v>
      </c>
      <c r="I24" s="27"/>
      <c r="J24" s="27">
        <v>5000</v>
      </c>
      <c r="K24" s="27"/>
    </row>
    <row r="25" spans="2:11" ht="12.75">
      <c r="B25" s="44">
        <v>3</v>
      </c>
      <c r="C25" s="288" t="s">
        <v>15</v>
      </c>
      <c r="D25" s="289"/>
      <c r="E25" s="290"/>
      <c r="F25" s="209">
        <f aca="true" t="shared" si="6" ref="F25:K25">F26</f>
        <v>211446</v>
      </c>
      <c r="G25" s="210">
        <f t="shared" si="6"/>
        <v>0</v>
      </c>
      <c r="H25" s="154">
        <f t="shared" si="6"/>
        <v>367155</v>
      </c>
      <c r="I25" s="155">
        <f t="shared" si="6"/>
        <v>0</v>
      </c>
      <c r="J25" s="155">
        <f t="shared" si="6"/>
        <v>367155</v>
      </c>
      <c r="K25" s="155">
        <f t="shared" si="6"/>
        <v>0</v>
      </c>
    </row>
    <row r="26" spans="2:11" ht="12.75">
      <c r="B26" s="22"/>
      <c r="C26" s="23" t="s">
        <v>16</v>
      </c>
      <c r="D26" s="293" t="s">
        <v>18</v>
      </c>
      <c r="E26" s="292"/>
      <c r="F26" s="211">
        <f aca="true" t="shared" si="7" ref="F26:K26">SUM(F27:F31)</f>
        <v>211446</v>
      </c>
      <c r="G26" s="212">
        <f t="shared" si="7"/>
        <v>0</v>
      </c>
      <c r="H26" s="78">
        <f t="shared" si="7"/>
        <v>367155</v>
      </c>
      <c r="I26" s="24">
        <f t="shared" si="7"/>
        <v>0</v>
      </c>
      <c r="J26" s="24">
        <f t="shared" si="7"/>
        <v>367155</v>
      </c>
      <c r="K26" s="24">
        <f t="shared" si="7"/>
        <v>0</v>
      </c>
    </row>
    <row r="27" spans="2:11" ht="12.75">
      <c r="B27" s="12"/>
      <c r="C27" s="29"/>
      <c r="D27" s="8" t="s">
        <v>19</v>
      </c>
      <c r="E27" s="26" t="s">
        <v>6</v>
      </c>
      <c r="F27" s="213">
        <v>77000</v>
      </c>
      <c r="G27" s="214"/>
      <c r="H27" s="79">
        <v>103105</v>
      </c>
      <c r="I27" s="27"/>
      <c r="J27" s="27">
        <v>103105</v>
      </c>
      <c r="K27" s="27"/>
    </row>
    <row r="28" spans="2:11" ht="12.75">
      <c r="B28" s="12"/>
      <c r="C28" s="29"/>
      <c r="D28" s="8" t="s">
        <v>20</v>
      </c>
      <c r="E28" s="26" t="s">
        <v>23</v>
      </c>
      <c r="F28" s="213">
        <v>27000</v>
      </c>
      <c r="G28" s="214"/>
      <c r="H28" s="79">
        <v>51036</v>
      </c>
      <c r="I28" s="27"/>
      <c r="J28" s="27">
        <v>51036</v>
      </c>
      <c r="K28" s="27"/>
    </row>
    <row r="29" spans="2:11" ht="12.75">
      <c r="B29" s="12"/>
      <c r="C29" s="29"/>
      <c r="D29" s="8" t="s">
        <v>21</v>
      </c>
      <c r="E29" s="26" t="s">
        <v>24</v>
      </c>
      <c r="F29" s="213">
        <v>107046</v>
      </c>
      <c r="G29" s="214"/>
      <c r="H29" s="79">
        <v>212614</v>
      </c>
      <c r="I29" s="27"/>
      <c r="J29" s="27">
        <v>212614</v>
      </c>
      <c r="K29" s="27"/>
    </row>
    <row r="30" spans="2:11" ht="12.75">
      <c r="B30" s="12"/>
      <c r="C30" s="29"/>
      <c r="D30" s="8" t="s">
        <v>22</v>
      </c>
      <c r="E30" s="26" t="s">
        <v>28</v>
      </c>
      <c r="F30" s="213">
        <v>400</v>
      </c>
      <c r="G30" s="214"/>
      <c r="H30" s="79">
        <v>400</v>
      </c>
      <c r="I30" s="27"/>
      <c r="J30" s="27">
        <v>400</v>
      </c>
      <c r="K30" s="27"/>
    </row>
    <row r="31" spans="2:11" ht="12.75">
      <c r="B31" s="12"/>
      <c r="C31" s="29"/>
      <c r="D31" s="8" t="s">
        <v>79</v>
      </c>
      <c r="E31" s="26" t="s">
        <v>1</v>
      </c>
      <c r="F31" s="213"/>
      <c r="G31" s="214"/>
      <c r="H31" s="79"/>
      <c r="I31" s="27"/>
      <c r="J31" s="27"/>
      <c r="K31" s="27"/>
    </row>
    <row r="32" spans="2:11" ht="12.75">
      <c r="B32" s="146">
        <v>4</v>
      </c>
      <c r="C32" s="288" t="s">
        <v>132</v>
      </c>
      <c r="D32" s="289"/>
      <c r="E32" s="290"/>
      <c r="F32" s="209">
        <f aca="true" t="shared" si="8" ref="F32:K32">F33</f>
        <v>76120</v>
      </c>
      <c r="G32" s="210">
        <f t="shared" si="8"/>
        <v>0</v>
      </c>
      <c r="H32" s="154">
        <f t="shared" si="8"/>
        <v>75980</v>
      </c>
      <c r="I32" s="155">
        <f t="shared" si="8"/>
        <v>0</v>
      </c>
      <c r="J32" s="155">
        <f t="shared" si="8"/>
        <v>75980</v>
      </c>
      <c r="K32" s="155">
        <f t="shared" si="8"/>
        <v>0</v>
      </c>
    </row>
    <row r="33" spans="2:11" ht="12.75">
      <c r="B33" s="22"/>
      <c r="C33" s="23" t="s">
        <v>155</v>
      </c>
      <c r="D33" s="293" t="s">
        <v>132</v>
      </c>
      <c r="E33" s="292"/>
      <c r="F33" s="215">
        <f aca="true" t="shared" si="9" ref="F33:K33">SUM(F34:F38)</f>
        <v>76120</v>
      </c>
      <c r="G33" s="212">
        <f t="shared" si="9"/>
        <v>0</v>
      </c>
      <c r="H33" s="78">
        <f t="shared" si="9"/>
        <v>75980</v>
      </c>
      <c r="I33" s="87">
        <f t="shared" si="9"/>
        <v>0</v>
      </c>
      <c r="J33" s="24">
        <f t="shared" si="9"/>
        <v>75980</v>
      </c>
      <c r="K33" s="24">
        <f t="shared" si="9"/>
        <v>0</v>
      </c>
    </row>
    <row r="34" spans="2:11" ht="12.75">
      <c r="B34" s="12"/>
      <c r="C34" s="29"/>
      <c r="D34" s="8" t="s">
        <v>19</v>
      </c>
      <c r="E34" s="26" t="s">
        <v>6</v>
      </c>
      <c r="F34" s="213">
        <v>35000</v>
      </c>
      <c r="G34" s="214"/>
      <c r="H34" s="86">
        <v>44910</v>
      </c>
      <c r="I34" s="89"/>
      <c r="J34" s="79">
        <v>44910</v>
      </c>
      <c r="K34" s="27"/>
    </row>
    <row r="35" spans="2:11" ht="12.75">
      <c r="B35" s="12"/>
      <c r="C35" s="29"/>
      <c r="D35" s="8" t="s">
        <v>20</v>
      </c>
      <c r="E35" s="26" t="s">
        <v>23</v>
      </c>
      <c r="F35" s="213">
        <v>14000</v>
      </c>
      <c r="G35" s="214"/>
      <c r="H35" s="86">
        <v>17070</v>
      </c>
      <c r="I35" s="88"/>
      <c r="J35" s="79">
        <v>17070</v>
      </c>
      <c r="K35" s="27"/>
    </row>
    <row r="36" spans="2:11" ht="12.75">
      <c r="B36" s="12"/>
      <c r="C36" s="29"/>
      <c r="D36" s="8" t="s">
        <v>21</v>
      </c>
      <c r="E36" s="26" t="s">
        <v>24</v>
      </c>
      <c r="F36" s="213">
        <v>26620</v>
      </c>
      <c r="G36" s="214"/>
      <c r="H36" s="86">
        <v>13500</v>
      </c>
      <c r="I36" s="89"/>
      <c r="J36" s="89">
        <v>13500</v>
      </c>
      <c r="K36" s="27"/>
    </row>
    <row r="37" spans="2:11" ht="12.75">
      <c r="B37" s="12"/>
      <c r="C37" s="29"/>
      <c r="D37" s="8" t="s">
        <v>22</v>
      </c>
      <c r="E37" s="26" t="s">
        <v>28</v>
      </c>
      <c r="F37" s="213">
        <v>500</v>
      </c>
      <c r="G37" s="214"/>
      <c r="H37" s="79">
        <v>500</v>
      </c>
      <c r="I37" s="88"/>
      <c r="J37" s="27">
        <v>500</v>
      </c>
      <c r="K37" s="27"/>
    </row>
    <row r="38" spans="2:11" ht="13.5" thickBot="1">
      <c r="B38" s="12"/>
      <c r="C38" s="29"/>
      <c r="D38" s="8" t="s">
        <v>79</v>
      </c>
      <c r="E38" s="26" t="s">
        <v>1</v>
      </c>
      <c r="F38" s="218"/>
      <c r="G38" s="219"/>
      <c r="H38" s="79"/>
      <c r="I38" s="27"/>
      <c r="J38" s="27"/>
      <c r="K38" s="27"/>
    </row>
    <row r="39" spans="6:11" ht="25.5">
      <c r="F39" s="139"/>
      <c r="G39" s="139"/>
      <c r="H39" s="139"/>
      <c r="I39" s="139"/>
      <c r="J39" s="139"/>
      <c r="K39" s="139"/>
    </row>
    <row r="41" ht="12.75">
      <c r="C41" s="136"/>
    </row>
    <row r="44" ht="12.75">
      <c r="C44" s="2"/>
    </row>
  </sheetData>
  <sheetProtection/>
  <mergeCells count="16">
    <mergeCell ref="B2:E2"/>
    <mergeCell ref="B3:B4"/>
    <mergeCell ref="C3:D4"/>
    <mergeCell ref="E3:E4"/>
    <mergeCell ref="J3:K3"/>
    <mergeCell ref="C32:E32"/>
    <mergeCell ref="B5:E5"/>
    <mergeCell ref="F3:G3"/>
    <mergeCell ref="H3:I3"/>
    <mergeCell ref="D33:E33"/>
    <mergeCell ref="D7:E7"/>
    <mergeCell ref="C15:E15"/>
    <mergeCell ref="D16:E16"/>
    <mergeCell ref="D22:E22"/>
    <mergeCell ref="C25:E25"/>
    <mergeCell ref="D26:E26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Zeros="0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2" width="4.00390625" style="0" customWidth="1"/>
    <col min="5" max="5" width="25.00390625" style="0" customWidth="1"/>
    <col min="6" max="11" width="11.7109375" style="0" customWidth="1"/>
  </cols>
  <sheetData>
    <row r="2" spans="2:11" ht="12.75">
      <c r="B2" s="298" t="s">
        <v>196</v>
      </c>
      <c r="C2" s="323"/>
      <c r="D2" s="323"/>
      <c r="E2" s="323"/>
      <c r="F2" s="5"/>
      <c r="G2" s="6"/>
      <c r="H2" s="6"/>
      <c r="I2" s="6"/>
      <c r="J2" s="6"/>
      <c r="K2" s="6"/>
    </row>
    <row r="3" spans="2:11" ht="12.75" customHeight="1">
      <c r="B3" s="324" t="s">
        <v>156</v>
      </c>
      <c r="C3" s="326" t="s">
        <v>157</v>
      </c>
      <c r="D3" s="327"/>
      <c r="E3" s="330" t="s">
        <v>158</v>
      </c>
      <c r="F3" s="333" t="s">
        <v>343</v>
      </c>
      <c r="G3" s="334"/>
      <c r="H3" s="332" t="s">
        <v>319</v>
      </c>
      <c r="I3" s="322"/>
      <c r="J3" s="321" t="s">
        <v>320</v>
      </c>
      <c r="K3" s="322"/>
    </row>
    <row r="4" spans="2:11" ht="25.5">
      <c r="B4" s="325"/>
      <c r="C4" s="328"/>
      <c r="D4" s="329"/>
      <c r="E4" s="331"/>
      <c r="F4" s="163" t="s">
        <v>2</v>
      </c>
      <c r="G4" s="163" t="s">
        <v>1</v>
      </c>
      <c r="H4" s="114" t="s">
        <v>2</v>
      </c>
      <c r="I4" s="113" t="s">
        <v>1</v>
      </c>
      <c r="J4" s="113" t="s">
        <v>2</v>
      </c>
      <c r="K4" s="113" t="s">
        <v>1</v>
      </c>
    </row>
    <row r="5" spans="2:11" ht="12.75">
      <c r="B5" s="295" t="s">
        <v>195</v>
      </c>
      <c r="C5" s="312"/>
      <c r="D5" s="312"/>
      <c r="E5" s="313"/>
      <c r="F5" s="164">
        <f aca="true" t="shared" si="0" ref="F5:K5">SUM(F6+F9+F16)</f>
        <v>227200</v>
      </c>
      <c r="G5" s="164">
        <f t="shared" si="0"/>
        <v>0</v>
      </c>
      <c r="H5" s="152">
        <f t="shared" si="0"/>
        <v>227200</v>
      </c>
      <c r="I5" s="153">
        <f t="shared" si="0"/>
        <v>0</v>
      </c>
      <c r="J5" s="153">
        <f t="shared" si="0"/>
        <v>227200</v>
      </c>
      <c r="K5" s="153">
        <f t="shared" si="0"/>
        <v>0</v>
      </c>
    </row>
    <row r="6" spans="2:11" ht="12.75">
      <c r="B6" s="146">
        <v>1</v>
      </c>
      <c r="C6" s="156" t="s">
        <v>130</v>
      </c>
      <c r="D6" s="156"/>
      <c r="E6" s="156"/>
      <c r="F6" s="165">
        <f aca="true" t="shared" si="1" ref="F6:K6">F7</f>
        <v>3000</v>
      </c>
      <c r="G6" s="165">
        <f t="shared" si="1"/>
        <v>0</v>
      </c>
      <c r="H6" s="154">
        <f t="shared" si="1"/>
        <v>3000</v>
      </c>
      <c r="I6" s="155">
        <f t="shared" si="1"/>
        <v>0</v>
      </c>
      <c r="J6" s="155">
        <f t="shared" si="1"/>
        <v>3000</v>
      </c>
      <c r="K6" s="155">
        <f t="shared" si="1"/>
        <v>0</v>
      </c>
    </row>
    <row r="7" spans="2:11" ht="12.75">
      <c r="B7" s="22"/>
      <c r="C7" s="23" t="s">
        <v>8</v>
      </c>
      <c r="D7" s="286" t="s">
        <v>9</v>
      </c>
      <c r="E7" s="287"/>
      <c r="F7" s="166">
        <f aca="true" t="shared" si="2" ref="F7:K7">SUM(F8)</f>
        <v>3000</v>
      </c>
      <c r="G7" s="166">
        <f t="shared" si="2"/>
        <v>0</v>
      </c>
      <c r="H7" s="78">
        <f t="shared" si="2"/>
        <v>3000</v>
      </c>
      <c r="I7" s="24">
        <f t="shared" si="2"/>
        <v>0</v>
      </c>
      <c r="J7" s="24">
        <f t="shared" si="2"/>
        <v>3000</v>
      </c>
      <c r="K7" s="24">
        <f t="shared" si="2"/>
        <v>0</v>
      </c>
    </row>
    <row r="8" spans="2:11" ht="12.75">
      <c r="B8" s="8"/>
      <c r="C8" s="29"/>
      <c r="D8" s="26">
        <v>640</v>
      </c>
      <c r="E8" s="26" t="s">
        <v>9</v>
      </c>
      <c r="F8" s="167">
        <v>3000</v>
      </c>
      <c r="G8" s="167"/>
      <c r="H8" s="79">
        <v>3000</v>
      </c>
      <c r="I8" s="27"/>
      <c r="J8" s="27">
        <v>3000</v>
      </c>
      <c r="K8" s="27"/>
    </row>
    <row r="9" spans="2:11" ht="12.75">
      <c r="B9" s="146">
        <v>2</v>
      </c>
      <c r="C9" s="318" t="s">
        <v>175</v>
      </c>
      <c r="D9" s="319"/>
      <c r="E9" s="320"/>
      <c r="F9" s="165">
        <f aca="true" t="shared" si="3" ref="F9:K9">SUM(F10+F14)</f>
        <v>221000</v>
      </c>
      <c r="G9" s="165">
        <f t="shared" si="3"/>
        <v>0</v>
      </c>
      <c r="H9" s="154">
        <f t="shared" si="3"/>
        <v>221000</v>
      </c>
      <c r="I9" s="154">
        <f t="shared" si="3"/>
        <v>0</v>
      </c>
      <c r="J9" s="154">
        <f t="shared" si="3"/>
        <v>221000</v>
      </c>
      <c r="K9" s="155">
        <f t="shared" si="3"/>
        <v>0</v>
      </c>
    </row>
    <row r="10" spans="2:11" ht="12.75">
      <c r="B10" s="22"/>
      <c r="C10" s="134" t="s">
        <v>245</v>
      </c>
      <c r="D10" s="286" t="s">
        <v>10</v>
      </c>
      <c r="E10" s="287"/>
      <c r="F10" s="166">
        <f aca="true" t="shared" si="4" ref="F10:K10">SUM(F11:F13)</f>
        <v>220000</v>
      </c>
      <c r="G10" s="166">
        <f t="shared" si="4"/>
        <v>0</v>
      </c>
      <c r="H10" s="78">
        <f t="shared" si="4"/>
        <v>220000</v>
      </c>
      <c r="I10" s="24">
        <f t="shared" si="4"/>
        <v>0</v>
      </c>
      <c r="J10" s="24">
        <f t="shared" si="4"/>
        <v>220000</v>
      </c>
      <c r="K10" s="24">
        <f t="shared" si="4"/>
        <v>0</v>
      </c>
    </row>
    <row r="11" spans="2:11" ht="12.75">
      <c r="B11" s="12"/>
      <c r="C11" s="29"/>
      <c r="D11" s="37" t="s">
        <v>19</v>
      </c>
      <c r="E11" s="26" t="s">
        <v>117</v>
      </c>
      <c r="F11" s="167">
        <v>160000</v>
      </c>
      <c r="G11" s="167"/>
      <c r="H11" s="79">
        <v>160000</v>
      </c>
      <c r="I11" s="27"/>
      <c r="J11" s="27">
        <v>160000</v>
      </c>
      <c r="K11" s="27"/>
    </row>
    <row r="12" spans="2:11" ht="12.75">
      <c r="B12" s="12"/>
      <c r="C12" s="29"/>
      <c r="D12" s="37" t="s">
        <v>20</v>
      </c>
      <c r="E12" s="26" t="s">
        <v>102</v>
      </c>
      <c r="F12" s="167">
        <v>56000</v>
      </c>
      <c r="G12" s="167"/>
      <c r="H12" s="79">
        <v>56000</v>
      </c>
      <c r="I12" s="27"/>
      <c r="J12" s="27">
        <v>56000</v>
      </c>
      <c r="K12" s="27"/>
    </row>
    <row r="13" spans="2:11" ht="12.75">
      <c r="B13" s="12"/>
      <c r="C13" s="29"/>
      <c r="D13" s="35" t="s">
        <v>21</v>
      </c>
      <c r="E13" s="26" t="s">
        <v>24</v>
      </c>
      <c r="F13" s="167">
        <v>4000</v>
      </c>
      <c r="G13" s="167"/>
      <c r="H13" s="79">
        <v>4000</v>
      </c>
      <c r="I13" s="27"/>
      <c r="J13" s="27">
        <v>4000</v>
      </c>
      <c r="K13" s="27"/>
    </row>
    <row r="14" spans="2:11" ht="12.75">
      <c r="B14" s="22"/>
      <c r="C14" s="133" t="s">
        <v>245</v>
      </c>
      <c r="D14" s="286" t="s">
        <v>176</v>
      </c>
      <c r="E14" s="287"/>
      <c r="F14" s="166">
        <f aca="true" t="shared" si="5" ref="F14:K14">SUM(F15:F15)</f>
        <v>1000</v>
      </c>
      <c r="G14" s="166">
        <f t="shared" si="5"/>
        <v>0</v>
      </c>
      <c r="H14" s="78">
        <f t="shared" si="5"/>
        <v>1000</v>
      </c>
      <c r="I14" s="24">
        <f t="shared" si="5"/>
        <v>0</v>
      </c>
      <c r="J14" s="24">
        <f t="shared" si="5"/>
        <v>1000</v>
      </c>
      <c r="K14" s="24">
        <f t="shared" si="5"/>
        <v>0</v>
      </c>
    </row>
    <row r="15" spans="2:11" ht="12.75">
      <c r="B15" s="12"/>
      <c r="C15" s="29"/>
      <c r="D15" s="35" t="s">
        <v>21</v>
      </c>
      <c r="E15" s="26" t="s">
        <v>24</v>
      </c>
      <c r="F15" s="167">
        <v>1000</v>
      </c>
      <c r="G15" s="167"/>
      <c r="H15" s="79">
        <v>1000</v>
      </c>
      <c r="I15" s="27"/>
      <c r="J15" s="27">
        <v>1000</v>
      </c>
      <c r="K15" s="27"/>
    </row>
    <row r="16" spans="2:11" ht="12.75">
      <c r="B16" s="44">
        <v>3</v>
      </c>
      <c r="C16" s="315" t="s">
        <v>150</v>
      </c>
      <c r="D16" s="316"/>
      <c r="E16" s="317"/>
      <c r="F16" s="165">
        <f aca="true" t="shared" si="6" ref="F16:K17">SUM(F17:F17)</f>
        <v>3200</v>
      </c>
      <c r="G16" s="165">
        <f t="shared" si="6"/>
        <v>0</v>
      </c>
      <c r="H16" s="154">
        <f t="shared" si="6"/>
        <v>3200</v>
      </c>
      <c r="I16" s="155">
        <f t="shared" si="6"/>
        <v>0</v>
      </c>
      <c r="J16" s="155">
        <f t="shared" si="6"/>
        <v>3200</v>
      </c>
      <c r="K16" s="155">
        <f t="shared" si="6"/>
        <v>0</v>
      </c>
    </row>
    <row r="17" spans="2:11" ht="12.75">
      <c r="B17" s="22"/>
      <c r="C17" s="133" t="s">
        <v>246</v>
      </c>
      <c r="D17" s="286" t="s">
        <v>184</v>
      </c>
      <c r="E17" s="287"/>
      <c r="F17" s="166">
        <f t="shared" si="6"/>
        <v>3200</v>
      </c>
      <c r="G17" s="166">
        <f t="shared" si="6"/>
        <v>0</v>
      </c>
      <c r="H17" s="78">
        <f t="shared" si="6"/>
        <v>3200</v>
      </c>
      <c r="I17" s="24">
        <f t="shared" si="6"/>
        <v>0</v>
      </c>
      <c r="J17" s="24">
        <f t="shared" si="6"/>
        <v>3200</v>
      </c>
      <c r="K17" s="24">
        <f t="shared" si="6"/>
        <v>0</v>
      </c>
    </row>
    <row r="18" spans="2:11" ht="12.75">
      <c r="B18" s="12"/>
      <c r="C18" s="29"/>
      <c r="D18" s="35" t="s">
        <v>21</v>
      </c>
      <c r="E18" s="26" t="s">
        <v>24</v>
      </c>
      <c r="F18" s="167">
        <v>3200</v>
      </c>
      <c r="G18" s="167"/>
      <c r="H18" s="79">
        <v>3200</v>
      </c>
      <c r="I18" s="27"/>
      <c r="J18" s="27">
        <v>3200</v>
      </c>
      <c r="K18" s="27"/>
    </row>
    <row r="19" spans="6:7" ht="30">
      <c r="F19" s="118"/>
      <c r="G19" s="1"/>
    </row>
    <row r="24" spans="4:5" ht="90">
      <c r="D24" s="115"/>
      <c r="E24" s="116"/>
    </row>
  </sheetData>
  <sheetProtection/>
  <mergeCells count="14">
    <mergeCell ref="B2:E2"/>
    <mergeCell ref="B3:B4"/>
    <mergeCell ref="C3:D4"/>
    <mergeCell ref="E3:E4"/>
    <mergeCell ref="H3:I3"/>
    <mergeCell ref="F3:G3"/>
    <mergeCell ref="C16:E16"/>
    <mergeCell ref="D7:E7"/>
    <mergeCell ref="C9:E9"/>
    <mergeCell ref="D10:E10"/>
    <mergeCell ref="D17:E17"/>
    <mergeCell ref="J3:K3"/>
    <mergeCell ref="B5:E5"/>
    <mergeCell ref="D14:E14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showGridLines="0" showZeros="0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2.8515625" style="0" customWidth="1"/>
    <col min="2" max="2" width="4.00390625" style="0" customWidth="1"/>
    <col min="5" max="5" width="28.421875" style="0" customWidth="1"/>
    <col min="6" max="9" width="11.7109375" style="0" customWidth="1"/>
    <col min="10" max="10" width="13.8515625" style="0" customWidth="1"/>
    <col min="11" max="11" width="11.7109375" style="0" customWidth="1"/>
  </cols>
  <sheetData>
    <row r="2" spans="2:11" ht="12.75">
      <c r="B2" s="298" t="s">
        <v>5</v>
      </c>
      <c r="C2" s="323"/>
      <c r="D2" s="323"/>
      <c r="E2" s="323"/>
      <c r="F2" s="6"/>
      <c r="G2" s="6"/>
      <c r="H2" s="6"/>
      <c r="I2" s="6"/>
      <c r="J2" s="6"/>
      <c r="K2" s="6"/>
    </row>
    <row r="3" spans="2:11" ht="12.75" customHeight="1">
      <c r="B3" s="280" t="s">
        <v>156</v>
      </c>
      <c r="C3" s="335" t="s">
        <v>157</v>
      </c>
      <c r="D3" s="336"/>
      <c r="E3" s="339" t="s">
        <v>158</v>
      </c>
      <c r="F3" s="341" t="s">
        <v>343</v>
      </c>
      <c r="G3" s="342"/>
      <c r="H3" s="274" t="s">
        <v>319</v>
      </c>
      <c r="I3" s="275"/>
      <c r="J3" s="276" t="s">
        <v>320</v>
      </c>
      <c r="K3" s="275"/>
    </row>
    <row r="4" spans="2:11" ht="25.5">
      <c r="B4" s="281"/>
      <c r="C4" s="337"/>
      <c r="D4" s="338"/>
      <c r="E4" s="340"/>
      <c r="F4" s="168" t="s">
        <v>2</v>
      </c>
      <c r="G4" s="168" t="s">
        <v>1</v>
      </c>
      <c r="H4" s="93" t="s">
        <v>2</v>
      </c>
      <c r="I4" s="92" t="s">
        <v>1</v>
      </c>
      <c r="J4" s="92" t="s">
        <v>2</v>
      </c>
      <c r="K4" s="92" t="s">
        <v>1</v>
      </c>
    </row>
    <row r="5" spans="2:11" ht="12.75">
      <c r="B5" s="295" t="s">
        <v>192</v>
      </c>
      <c r="C5" s="312"/>
      <c r="D5" s="312"/>
      <c r="E5" s="313"/>
      <c r="F5" s="164">
        <f aca="true" t="shared" si="0" ref="F5:K5">F7+F9</f>
        <v>310000</v>
      </c>
      <c r="G5" s="164">
        <f t="shared" si="0"/>
        <v>0</v>
      </c>
      <c r="H5" s="152">
        <f t="shared" si="0"/>
        <v>310500</v>
      </c>
      <c r="I5" s="153">
        <f t="shared" si="0"/>
        <v>0</v>
      </c>
      <c r="J5" s="153">
        <f t="shared" si="0"/>
        <v>310500</v>
      </c>
      <c r="K5" s="153">
        <f t="shared" si="0"/>
        <v>0</v>
      </c>
    </row>
    <row r="6" spans="2:11" ht="12.75">
      <c r="B6" s="146">
        <v>1</v>
      </c>
      <c r="C6" s="288" t="s">
        <v>126</v>
      </c>
      <c r="D6" s="289"/>
      <c r="E6" s="290"/>
      <c r="F6" s="165">
        <f aca="true" t="shared" si="1" ref="F6:K7">F7</f>
        <v>250000</v>
      </c>
      <c r="G6" s="165">
        <f t="shared" si="1"/>
        <v>0</v>
      </c>
      <c r="H6" s="154">
        <f t="shared" si="1"/>
        <v>250000</v>
      </c>
      <c r="I6" s="155">
        <f t="shared" si="1"/>
        <v>0</v>
      </c>
      <c r="J6" s="155">
        <f t="shared" si="1"/>
        <v>250000</v>
      </c>
      <c r="K6" s="155">
        <f t="shared" si="1"/>
        <v>0</v>
      </c>
    </row>
    <row r="7" spans="2:11" ht="12.75">
      <c r="B7" s="22"/>
      <c r="C7" s="23" t="s">
        <v>96</v>
      </c>
      <c r="D7" s="293" t="s">
        <v>127</v>
      </c>
      <c r="E7" s="292"/>
      <c r="F7" s="166">
        <f t="shared" si="1"/>
        <v>250000</v>
      </c>
      <c r="G7" s="166">
        <f t="shared" si="1"/>
        <v>0</v>
      </c>
      <c r="H7" s="78">
        <f t="shared" si="1"/>
        <v>250000</v>
      </c>
      <c r="I7" s="24">
        <f t="shared" si="1"/>
        <v>0</v>
      </c>
      <c r="J7" s="24">
        <f t="shared" si="1"/>
        <v>250000</v>
      </c>
      <c r="K7" s="24">
        <f t="shared" si="1"/>
        <v>0</v>
      </c>
    </row>
    <row r="8" spans="2:11" ht="12.75">
      <c r="B8" s="12"/>
      <c r="C8" s="29"/>
      <c r="D8" s="8" t="s">
        <v>22</v>
      </c>
      <c r="E8" s="26" t="s">
        <v>188</v>
      </c>
      <c r="F8" s="167">
        <v>250000</v>
      </c>
      <c r="G8" s="167"/>
      <c r="H8" s="79">
        <v>250000</v>
      </c>
      <c r="I8" s="27"/>
      <c r="J8" s="27">
        <v>250000</v>
      </c>
      <c r="K8" s="27"/>
    </row>
    <row r="9" spans="2:11" ht="12.75">
      <c r="B9" s="146">
        <v>2</v>
      </c>
      <c r="C9" s="288" t="s">
        <v>174</v>
      </c>
      <c r="D9" s="289"/>
      <c r="E9" s="290"/>
      <c r="F9" s="165">
        <f>F10+F12+F14+F16</f>
        <v>60000</v>
      </c>
      <c r="G9" s="165">
        <f>G10+G12+G14+G16</f>
        <v>0</v>
      </c>
      <c r="H9" s="154">
        <f>H10+H12+H14+H16</f>
        <v>60500</v>
      </c>
      <c r="I9" s="154">
        <f>I10+I12+I14+I16</f>
        <v>0</v>
      </c>
      <c r="J9" s="154">
        <f>J10+J12+J14+J16</f>
        <v>60500</v>
      </c>
      <c r="K9" s="155"/>
    </row>
    <row r="10" spans="2:11" ht="12.75">
      <c r="B10" s="22"/>
      <c r="C10" s="23" t="s">
        <v>128</v>
      </c>
      <c r="D10" s="293" t="s">
        <v>183</v>
      </c>
      <c r="E10" s="292"/>
      <c r="F10" s="166">
        <f>F11</f>
        <v>0</v>
      </c>
      <c r="G10" s="166">
        <f>G11</f>
        <v>0</v>
      </c>
      <c r="H10" s="78">
        <f>H11</f>
        <v>0</v>
      </c>
      <c r="I10" s="24">
        <f>I11</f>
        <v>0</v>
      </c>
      <c r="J10" s="24">
        <f>J11</f>
        <v>0</v>
      </c>
      <c r="K10" s="24"/>
    </row>
    <row r="11" spans="2:11" ht="12.75">
      <c r="B11" s="12"/>
      <c r="C11" s="29"/>
      <c r="D11" s="8" t="s">
        <v>21</v>
      </c>
      <c r="E11" s="26" t="s">
        <v>24</v>
      </c>
      <c r="F11" s="167"/>
      <c r="G11" s="167"/>
      <c r="H11" s="79"/>
      <c r="I11" s="27"/>
      <c r="J11" s="27"/>
      <c r="K11" s="27"/>
    </row>
    <row r="12" spans="2:11" ht="12.75">
      <c r="B12" s="22"/>
      <c r="C12" s="23" t="s">
        <v>128</v>
      </c>
      <c r="D12" s="293" t="s">
        <v>161</v>
      </c>
      <c r="E12" s="292"/>
      <c r="F12" s="166">
        <f aca="true" t="shared" si="2" ref="F12:K12">F13</f>
        <v>0</v>
      </c>
      <c r="G12" s="166">
        <f t="shared" si="2"/>
        <v>0</v>
      </c>
      <c r="H12" s="78">
        <f t="shared" si="2"/>
        <v>1500</v>
      </c>
      <c r="I12" s="24">
        <f t="shared" si="2"/>
        <v>0</v>
      </c>
      <c r="J12" s="24">
        <f t="shared" si="2"/>
        <v>1500</v>
      </c>
      <c r="K12" s="24">
        <f t="shared" si="2"/>
        <v>0</v>
      </c>
    </row>
    <row r="13" spans="2:11" ht="12.75">
      <c r="B13" s="12"/>
      <c r="C13" s="29"/>
      <c r="D13" s="8" t="s">
        <v>21</v>
      </c>
      <c r="E13" s="26" t="s">
        <v>24</v>
      </c>
      <c r="F13" s="167"/>
      <c r="G13" s="167"/>
      <c r="H13" s="79">
        <v>1500</v>
      </c>
      <c r="I13" s="27"/>
      <c r="J13" s="27">
        <v>1500</v>
      </c>
      <c r="K13" s="27"/>
    </row>
    <row r="14" spans="2:11" ht="12.75">
      <c r="B14" s="22"/>
      <c r="C14" s="23" t="s">
        <v>128</v>
      </c>
      <c r="D14" s="293" t="s">
        <v>129</v>
      </c>
      <c r="E14" s="292"/>
      <c r="F14" s="166">
        <f aca="true" t="shared" si="3" ref="F14:K14">F15</f>
        <v>60000</v>
      </c>
      <c r="G14" s="166">
        <f t="shared" si="3"/>
        <v>0</v>
      </c>
      <c r="H14" s="78">
        <f t="shared" si="3"/>
        <v>59000</v>
      </c>
      <c r="I14" s="24">
        <f t="shared" si="3"/>
        <v>0</v>
      </c>
      <c r="J14" s="24">
        <f t="shared" si="3"/>
        <v>59000</v>
      </c>
      <c r="K14" s="24">
        <f t="shared" si="3"/>
        <v>0</v>
      </c>
    </row>
    <row r="15" spans="2:11" ht="12.75">
      <c r="B15" s="12"/>
      <c r="C15" s="29"/>
      <c r="D15" s="8" t="s">
        <v>21</v>
      </c>
      <c r="E15" s="26" t="s">
        <v>24</v>
      </c>
      <c r="F15" s="167">
        <v>60000</v>
      </c>
      <c r="G15" s="167"/>
      <c r="H15" s="79">
        <v>59000</v>
      </c>
      <c r="I15" s="27"/>
      <c r="J15" s="27">
        <v>59000</v>
      </c>
      <c r="K15" s="27"/>
    </row>
    <row r="16" spans="2:11" ht="12.75">
      <c r="B16" s="22"/>
      <c r="C16" s="133" t="s">
        <v>265</v>
      </c>
      <c r="D16" s="291" t="s">
        <v>266</v>
      </c>
      <c r="E16" s="292"/>
      <c r="F16" s="166">
        <f aca="true" t="shared" si="4" ref="F16:K16">F17</f>
        <v>0</v>
      </c>
      <c r="G16" s="166">
        <f t="shared" si="4"/>
        <v>0</v>
      </c>
      <c r="H16" s="78">
        <f t="shared" si="4"/>
        <v>0</v>
      </c>
      <c r="I16" s="24">
        <f t="shared" si="4"/>
        <v>0</v>
      </c>
      <c r="J16" s="24">
        <f t="shared" si="4"/>
        <v>0</v>
      </c>
      <c r="K16" s="24">
        <f t="shared" si="4"/>
        <v>0</v>
      </c>
    </row>
    <row r="17" spans="2:11" ht="12.75">
      <c r="B17" s="12"/>
      <c r="C17" s="29"/>
      <c r="D17" s="8" t="s">
        <v>21</v>
      </c>
      <c r="E17" s="26" t="s">
        <v>24</v>
      </c>
      <c r="F17" s="167"/>
      <c r="G17" s="167"/>
      <c r="H17" s="79"/>
      <c r="I17" s="27"/>
      <c r="J17" s="27"/>
      <c r="K17" s="27"/>
    </row>
    <row r="18" ht="33">
      <c r="F18" s="142"/>
    </row>
    <row r="20" spans="4:5" ht="12.75">
      <c r="D20" s="1"/>
      <c r="E20" s="1"/>
    </row>
    <row r="21" spans="4:5" ht="90">
      <c r="D21" s="98"/>
      <c r="E21" s="116"/>
    </row>
  </sheetData>
  <sheetProtection/>
  <mergeCells count="15">
    <mergeCell ref="B5:E5"/>
    <mergeCell ref="B2:E2"/>
    <mergeCell ref="B3:B4"/>
    <mergeCell ref="C3:D4"/>
    <mergeCell ref="E3:E4"/>
    <mergeCell ref="J3:K3"/>
    <mergeCell ref="H3:I3"/>
    <mergeCell ref="F3:G3"/>
    <mergeCell ref="D16:E16"/>
    <mergeCell ref="C6:E6"/>
    <mergeCell ref="D7:E7"/>
    <mergeCell ref="C9:E9"/>
    <mergeCell ref="D10:E10"/>
    <mergeCell ref="D12:E12"/>
    <mergeCell ref="D14:E14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showGridLines="0" showZeros="0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11.7109375" style="0" customWidth="1"/>
    <col min="5" max="5" width="31.00390625" style="0" customWidth="1"/>
    <col min="6" max="11" width="10.7109375" style="0" customWidth="1"/>
  </cols>
  <sheetData>
    <row r="2" spans="2:11" ht="12.75">
      <c r="B2" s="11" t="s">
        <v>133</v>
      </c>
      <c r="C2" s="13"/>
      <c r="D2" s="13"/>
      <c r="E2" s="13"/>
      <c r="F2" s="5"/>
      <c r="G2" s="5"/>
      <c r="H2" s="5"/>
      <c r="I2" s="5"/>
      <c r="J2" s="6"/>
      <c r="K2" s="6"/>
    </row>
    <row r="3" spans="2:11" ht="12.75" customHeight="1">
      <c r="B3" s="280" t="s">
        <v>156</v>
      </c>
      <c r="C3" s="335" t="s">
        <v>157</v>
      </c>
      <c r="D3" s="336"/>
      <c r="E3" s="339" t="s">
        <v>158</v>
      </c>
      <c r="F3" s="341" t="s">
        <v>343</v>
      </c>
      <c r="G3" s="342"/>
      <c r="H3" s="274" t="s">
        <v>321</v>
      </c>
      <c r="I3" s="275"/>
      <c r="J3" s="276" t="s">
        <v>320</v>
      </c>
      <c r="K3" s="275"/>
    </row>
    <row r="4" spans="2:11" ht="25.5">
      <c r="B4" s="281"/>
      <c r="C4" s="337"/>
      <c r="D4" s="338"/>
      <c r="E4" s="340"/>
      <c r="F4" s="168" t="s">
        <v>2</v>
      </c>
      <c r="G4" s="168" t="s">
        <v>1</v>
      </c>
      <c r="H4" s="93" t="s">
        <v>2</v>
      </c>
      <c r="I4" s="92" t="s">
        <v>1</v>
      </c>
      <c r="J4" s="92" t="s">
        <v>2</v>
      </c>
      <c r="K4" s="92" t="s">
        <v>1</v>
      </c>
    </row>
    <row r="5" spans="2:11" ht="12.75">
      <c r="B5" s="295" t="s">
        <v>197</v>
      </c>
      <c r="C5" s="312"/>
      <c r="D5" s="312"/>
      <c r="E5" s="313"/>
      <c r="F5" s="164">
        <f aca="true" t="shared" si="0" ref="F5:K5">F6+F12+F17+F25+F20</f>
        <v>251800</v>
      </c>
      <c r="G5" s="164">
        <f t="shared" si="0"/>
        <v>10000</v>
      </c>
      <c r="H5" s="152">
        <f t="shared" si="0"/>
        <v>209080</v>
      </c>
      <c r="I5" s="153">
        <f t="shared" si="0"/>
        <v>15000</v>
      </c>
      <c r="J5" s="153">
        <f t="shared" si="0"/>
        <v>209080</v>
      </c>
      <c r="K5" s="153">
        <f t="shared" si="0"/>
        <v>15000</v>
      </c>
    </row>
    <row r="6" spans="2:11" ht="12.75">
      <c r="B6" s="146">
        <v>1</v>
      </c>
      <c r="C6" s="315" t="s">
        <v>134</v>
      </c>
      <c r="D6" s="316"/>
      <c r="E6" s="317"/>
      <c r="F6" s="165">
        <f aca="true" t="shared" si="1" ref="F6:K6">F7</f>
        <v>79500</v>
      </c>
      <c r="G6" s="165">
        <f t="shared" si="1"/>
        <v>10000</v>
      </c>
      <c r="H6" s="154">
        <f t="shared" si="1"/>
        <v>69500</v>
      </c>
      <c r="I6" s="155">
        <f t="shared" si="1"/>
        <v>5000</v>
      </c>
      <c r="J6" s="155">
        <f t="shared" si="1"/>
        <v>69500</v>
      </c>
      <c r="K6" s="155">
        <f t="shared" si="1"/>
        <v>5000</v>
      </c>
    </row>
    <row r="7" spans="2:11" ht="12.75">
      <c r="B7" s="22"/>
      <c r="C7" s="23" t="s">
        <v>135</v>
      </c>
      <c r="D7" s="286" t="s">
        <v>134</v>
      </c>
      <c r="E7" s="287"/>
      <c r="F7" s="166">
        <f aca="true" t="shared" si="2" ref="F7:K7">SUM(F8:F11)</f>
        <v>79500</v>
      </c>
      <c r="G7" s="166">
        <f t="shared" si="2"/>
        <v>10000</v>
      </c>
      <c r="H7" s="78">
        <f t="shared" si="2"/>
        <v>69500</v>
      </c>
      <c r="I7" s="24">
        <f t="shared" si="2"/>
        <v>5000</v>
      </c>
      <c r="J7" s="24">
        <f t="shared" si="2"/>
        <v>69500</v>
      </c>
      <c r="K7" s="24">
        <f t="shared" si="2"/>
        <v>5000</v>
      </c>
    </row>
    <row r="8" spans="2:11" ht="12.75">
      <c r="B8" s="12"/>
      <c r="C8" s="30"/>
      <c r="D8" s="35" t="s">
        <v>19</v>
      </c>
      <c r="E8" s="33" t="s">
        <v>136</v>
      </c>
      <c r="F8" s="167">
        <v>29000</v>
      </c>
      <c r="G8" s="167"/>
      <c r="H8" s="79">
        <v>29000</v>
      </c>
      <c r="I8" s="27"/>
      <c r="J8" s="27">
        <v>29000</v>
      </c>
      <c r="K8" s="27"/>
    </row>
    <row r="9" spans="2:11" ht="12.75">
      <c r="B9" s="12"/>
      <c r="C9" s="30"/>
      <c r="D9" s="35" t="s">
        <v>20</v>
      </c>
      <c r="E9" s="33" t="s">
        <v>102</v>
      </c>
      <c r="F9" s="167">
        <v>10500</v>
      </c>
      <c r="G9" s="167"/>
      <c r="H9" s="79">
        <v>10500</v>
      </c>
      <c r="I9" s="27"/>
      <c r="J9" s="27">
        <v>10500</v>
      </c>
      <c r="K9" s="27"/>
    </row>
    <row r="10" spans="2:11" ht="12.75">
      <c r="B10" s="12"/>
      <c r="C10" s="30"/>
      <c r="D10" s="35" t="s">
        <v>21</v>
      </c>
      <c r="E10" s="33" t="s">
        <v>24</v>
      </c>
      <c r="F10" s="167">
        <v>40000</v>
      </c>
      <c r="G10" s="167"/>
      <c r="H10" s="79">
        <v>30000</v>
      </c>
      <c r="I10" s="27"/>
      <c r="J10" s="27">
        <v>30000</v>
      </c>
      <c r="K10" s="27"/>
    </row>
    <row r="11" spans="2:11" ht="12.75">
      <c r="B11" s="12"/>
      <c r="C11" s="30"/>
      <c r="D11" s="35" t="s">
        <v>93</v>
      </c>
      <c r="E11" s="117" t="s">
        <v>247</v>
      </c>
      <c r="F11" s="167"/>
      <c r="G11" s="167">
        <v>10000</v>
      </c>
      <c r="H11" s="79"/>
      <c r="I11" s="27">
        <v>5000</v>
      </c>
      <c r="J11" s="27"/>
      <c r="K11" s="27">
        <v>5000</v>
      </c>
    </row>
    <row r="12" spans="2:11" ht="12.75">
      <c r="B12" s="146">
        <v>2</v>
      </c>
      <c r="C12" s="315" t="s">
        <v>11</v>
      </c>
      <c r="D12" s="316"/>
      <c r="E12" s="317"/>
      <c r="F12" s="165">
        <f aca="true" t="shared" si="3" ref="F12:K12">F13</f>
        <v>29300</v>
      </c>
      <c r="G12" s="165">
        <f t="shared" si="3"/>
        <v>0</v>
      </c>
      <c r="H12" s="154">
        <f t="shared" si="3"/>
        <v>27900</v>
      </c>
      <c r="I12" s="155">
        <f t="shared" si="3"/>
        <v>0</v>
      </c>
      <c r="J12" s="155">
        <f t="shared" si="3"/>
        <v>27900</v>
      </c>
      <c r="K12" s="155">
        <f t="shared" si="3"/>
        <v>0</v>
      </c>
    </row>
    <row r="13" spans="2:11" ht="12.75">
      <c r="B13" s="22"/>
      <c r="C13" s="133" t="s">
        <v>135</v>
      </c>
      <c r="D13" s="286" t="s">
        <v>137</v>
      </c>
      <c r="E13" s="287"/>
      <c r="F13" s="166">
        <f aca="true" t="shared" si="4" ref="F13:K13">F14+F15+F16</f>
        <v>29300</v>
      </c>
      <c r="G13" s="166">
        <f t="shared" si="4"/>
        <v>0</v>
      </c>
      <c r="H13" s="78">
        <f t="shared" si="4"/>
        <v>27900</v>
      </c>
      <c r="I13" s="24">
        <f t="shared" si="4"/>
        <v>0</v>
      </c>
      <c r="J13" s="24">
        <f t="shared" si="4"/>
        <v>27900</v>
      </c>
      <c r="K13" s="24">
        <f t="shared" si="4"/>
        <v>0</v>
      </c>
    </row>
    <row r="14" spans="2:11" ht="12.75">
      <c r="B14" s="12"/>
      <c r="C14" s="30"/>
      <c r="D14" s="35" t="s">
        <v>19</v>
      </c>
      <c r="E14" s="33" t="s">
        <v>136</v>
      </c>
      <c r="F14" s="167">
        <v>15000</v>
      </c>
      <c r="G14" s="167"/>
      <c r="H14" s="79">
        <v>14000</v>
      </c>
      <c r="I14" s="27"/>
      <c r="J14" s="27">
        <v>14000</v>
      </c>
      <c r="K14" s="27"/>
    </row>
    <row r="15" spans="2:11" ht="12.75">
      <c r="B15" s="12"/>
      <c r="C15" s="30"/>
      <c r="D15" s="35" t="s">
        <v>20</v>
      </c>
      <c r="E15" s="33" t="s">
        <v>102</v>
      </c>
      <c r="F15" s="167">
        <v>5300</v>
      </c>
      <c r="G15" s="167"/>
      <c r="H15" s="79">
        <v>4900</v>
      </c>
      <c r="I15" s="27"/>
      <c r="J15" s="27">
        <v>4900</v>
      </c>
      <c r="K15" s="27"/>
    </row>
    <row r="16" spans="2:11" ht="12.75">
      <c r="B16" s="12"/>
      <c r="C16" s="30"/>
      <c r="D16" s="35" t="s">
        <v>21</v>
      </c>
      <c r="E16" s="33" t="s">
        <v>24</v>
      </c>
      <c r="F16" s="167">
        <v>9000</v>
      </c>
      <c r="G16" s="167"/>
      <c r="H16" s="79">
        <v>9000</v>
      </c>
      <c r="I16" s="27"/>
      <c r="J16" s="27">
        <v>9000</v>
      </c>
      <c r="K16" s="27"/>
    </row>
    <row r="17" spans="2:11" ht="12.75">
      <c r="B17" s="146">
        <v>3</v>
      </c>
      <c r="C17" s="315" t="s">
        <v>138</v>
      </c>
      <c r="D17" s="316"/>
      <c r="E17" s="317"/>
      <c r="F17" s="165">
        <f aca="true" t="shared" si="5" ref="F17:K17">F19</f>
        <v>0</v>
      </c>
      <c r="G17" s="165">
        <f t="shared" si="5"/>
        <v>0</v>
      </c>
      <c r="H17" s="154">
        <f t="shared" si="5"/>
        <v>0</v>
      </c>
      <c r="I17" s="155">
        <f t="shared" si="5"/>
        <v>0</v>
      </c>
      <c r="J17" s="155">
        <f t="shared" si="5"/>
        <v>0</v>
      </c>
      <c r="K17" s="155">
        <f t="shared" si="5"/>
        <v>0</v>
      </c>
    </row>
    <row r="18" spans="2:11" ht="12.75">
      <c r="B18" s="22"/>
      <c r="C18" s="133" t="s">
        <v>135</v>
      </c>
      <c r="D18" s="286" t="s">
        <v>139</v>
      </c>
      <c r="E18" s="287"/>
      <c r="F18" s="166">
        <f aca="true" t="shared" si="6" ref="F18:K18">SUM(F19:F19)</f>
        <v>0</v>
      </c>
      <c r="G18" s="166">
        <f t="shared" si="6"/>
        <v>0</v>
      </c>
      <c r="H18" s="78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</row>
    <row r="19" spans="2:11" ht="12.75">
      <c r="B19" s="39"/>
      <c r="C19" s="40"/>
      <c r="D19" s="43" t="s">
        <v>21</v>
      </c>
      <c r="E19" s="39" t="s">
        <v>24</v>
      </c>
      <c r="F19" s="167"/>
      <c r="G19" s="167"/>
      <c r="H19" s="79"/>
      <c r="I19" s="27"/>
      <c r="J19" s="27"/>
      <c r="K19" s="27"/>
    </row>
    <row r="20" spans="2:11" ht="12.75">
      <c r="B20" s="146">
        <v>4</v>
      </c>
      <c r="C20" s="315" t="s">
        <v>151</v>
      </c>
      <c r="D20" s="316"/>
      <c r="E20" s="317"/>
      <c r="F20" s="165">
        <f aca="true" t="shared" si="7" ref="F20:K20">SUM(F22:F22)</f>
        <v>60000</v>
      </c>
      <c r="G20" s="165">
        <f t="shared" si="7"/>
        <v>0</v>
      </c>
      <c r="H20" s="154">
        <f>SUM(H22:H24)</f>
        <v>38680</v>
      </c>
      <c r="I20" s="154">
        <f>SUM(I22:I24)</f>
        <v>0</v>
      </c>
      <c r="J20" s="154">
        <f>SUM(J22:J24)</f>
        <v>38680</v>
      </c>
      <c r="K20" s="155">
        <f t="shared" si="7"/>
        <v>0</v>
      </c>
    </row>
    <row r="21" spans="2:11" ht="12.75">
      <c r="B21" s="22"/>
      <c r="C21" s="133" t="s">
        <v>135</v>
      </c>
      <c r="D21" s="286" t="s">
        <v>140</v>
      </c>
      <c r="E21" s="287"/>
      <c r="F21" s="166">
        <f aca="true" t="shared" si="8" ref="F21:K21">SUM(F22:F22)</f>
        <v>60000</v>
      </c>
      <c r="G21" s="166">
        <f t="shared" si="8"/>
        <v>0</v>
      </c>
      <c r="H21" s="78">
        <f t="shared" si="8"/>
        <v>37400</v>
      </c>
      <c r="I21" s="78">
        <f t="shared" si="8"/>
        <v>0</v>
      </c>
      <c r="J21" s="78">
        <f t="shared" si="8"/>
        <v>37400</v>
      </c>
      <c r="K21" s="24">
        <f t="shared" si="8"/>
        <v>0</v>
      </c>
    </row>
    <row r="22" spans="2:11" ht="12.75">
      <c r="B22" s="8"/>
      <c r="C22" s="41"/>
      <c r="D22" s="35" t="s">
        <v>21</v>
      </c>
      <c r="E22" s="33" t="s">
        <v>24</v>
      </c>
      <c r="F22" s="167">
        <v>60000</v>
      </c>
      <c r="G22" s="167"/>
      <c r="H22" s="79">
        <v>37400</v>
      </c>
      <c r="I22" s="27"/>
      <c r="J22" s="27">
        <v>37400</v>
      </c>
      <c r="K22" s="27"/>
    </row>
    <row r="23" spans="2:11" ht="12.75">
      <c r="B23" s="8"/>
      <c r="C23" s="41"/>
      <c r="D23" s="128" t="s">
        <v>271</v>
      </c>
      <c r="E23" s="117" t="s">
        <v>272</v>
      </c>
      <c r="F23" s="167"/>
      <c r="G23" s="167"/>
      <c r="H23" s="79"/>
      <c r="I23" s="27"/>
      <c r="J23" s="27"/>
      <c r="K23" s="27"/>
    </row>
    <row r="24" spans="2:11" ht="12.75">
      <c r="B24" s="8"/>
      <c r="C24" s="160"/>
      <c r="D24" s="161" t="s">
        <v>271</v>
      </c>
      <c r="E24" s="162" t="s">
        <v>296</v>
      </c>
      <c r="F24" s="167"/>
      <c r="G24" s="167"/>
      <c r="H24" s="79">
        <v>1280</v>
      </c>
      <c r="I24" s="27"/>
      <c r="J24" s="27">
        <v>1280</v>
      </c>
      <c r="K24" s="27"/>
    </row>
    <row r="25" spans="2:11" ht="12.75">
      <c r="B25" s="146">
        <v>5</v>
      </c>
      <c r="C25" s="315" t="s">
        <v>152</v>
      </c>
      <c r="D25" s="316"/>
      <c r="E25" s="317"/>
      <c r="F25" s="165">
        <f aca="true" t="shared" si="9" ref="F25:K25">SUM(F26+F30)</f>
        <v>83000</v>
      </c>
      <c r="G25" s="165">
        <f t="shared" si="9"/>
        <v>0</v>
      </c>
      <c r="H25" s="154">
        <f t="shared" si="9"/>
        <v>73000</v>
      </c>
      <c r="I25" s="155">
        <f t="shared" si="9"/>
        <v>10000</v>
      </c>
      <c r="J25" s="155">
        <f t="shared" si="9"/>
        <v>73000</v>
      </c>
      <c r="K25" s="155">
        <f t="shared" si="9"/>
        <v>10000</v>
      </c>
    </row>
    <row r="26" spans="2:11" ht="12.75">
      <c r="B26" s="22"/>
      <c r="C26" s="23" t="s">
        <v>4</v>
      </c>
      <c r="D26" s="42" t="s">
        <v>141</v>
      </c>
      <c r="E26" s="42"/>
      <c r="F26" s="166">
        <f aca="true" t="shared" si="10" ref="F26:K26">SUM(F27:F29)</f>
        <v>40000</v>
      </c>
      <c r="G26" s="166">
        <f t="shared" si="10"/>
        <v>0</v>
      </c>
      <c r="H26" s="78">
        <f t="shared" si="10"/>
        <v>40000</v>
      </c>
      <c r="I26" s="78">
        <f t="shared" si="10"/>
        <v>10000</v>
      </c>
      <c r="J26" s="78">
        <f t="shared" si="10"/>
        <v>40000</v>
      </c>
      <c r="K26" s="24">
        <f t="shared" si="10"/>
        <v>10000</v>
      </c>
    </row>
    <row r="27" spans="2:11" ht="12.75">
      <c r="B27" s="8"/>
      <c r="C27" s="37"/>
      <c r="D27" s="35" t="s">
        <v>21</v>
      </c>
      <c r="E27" s="33" t="s">
        <v>24</v>
      </c>
      <c r="F27" s="167">
        <v>5000</v>
      </c>
      <c r="G27" s="167"/>
      <c r="H27" s="79">
        <v>5000</v>
      </c>
      <c r="I27" s="27"/>
      <c r="J27" s="27">
        <v>5000</v>
      </c>
      <c r="K27" s="27"/>
    </row>
    <row r="28" spans="2:11" ht="12.75">
      <c r="B28" s="8"/>
      <c r="C28" s="37"/>
      <c r="D28" s="35" t="s">
        <v>22</v>
      </c>
      <c r="E28" s="117" t="s">
        <v>142</v>
      </c>
      <c r="F28" s="167">
        <v>35000</v>
      </c>
      <c r="G28" s="167"/>
      <c r="H28" s="79">
        <v>35000</v>
      </c>
      <c r="I28" s="27">
        <v>10000</v>
      </c>
      <c r="J28" s="27">
        <v>35000</v>
      </c>
      <c r="K28" s="27">
        <v>10000</v>
      </c>
    </row>
    <row r="29" spans="2:11" ht="12.75">
      <c r="B29" s="8"/>
      <c r="C29" s="37"/>
      <c r="D29" s="128"/>
      <c r="E29" s="117"/>
      <c r="F29" s="167"/>
      <c r="G29" s="167"/>
      <c r="H29" s="79"/>
      <c r="I29" s="27"/>
      <c r="J29" s="27"/>
      <c r="K29" s="27"/>
    </row>
    <row r="30" spans="2:11" ht="12.75">
      <c r="B30" s="159" t="s">
        <v>290</v>
      </c>
      <c r="C30" s="157" t="s">
        <v>4</v>
      </c>
      <c r="D30" s="343" t="s">
        <v>143</v>
      </c>
      <c r="E30" s="344"/>
      <c r="F30" s="169">
        <f aca="true" t="shared" si="11" ref="F30:K30">SUM(F31:F32)</f>
        <v>43000</v>
      </c>
      <c r="G30" s="169">
        <f t="shared" si="11"/>
        <v>0</v>
      </c>
      <c r="H30" s="158">
        <f t="shared" si="11"/>
        <v>33000</v>
      </c>
      <c r="I30" s="158">
        <f t="shared" si="11"/>
        <v>0</v>
      </c>
      <c r="J30" s="158">
        <f t="shared" si="11"/>
        <v>33000</v>
      </c>
      <c r="K30" s="158">
        <f t="shared" si="11"/>
        <v>0</v>
      </c>
    </row>
    <row r="31" spans="2:11" ht="12.75">
      <c r="B31" s="12"/>
      <c r="C31" s="30"/>
      <c r="D31" s="35" t="s">
        <v>22</v>
      </c>
      <c r="E31" s="33" t="s">
        <v>185</v>
      </c>
      <c r="F31" s="167">
        <v>15000</v>
      </c>
      <c r="G31" s="167"/>
      <c r="H31" s="79">
        <v>11000</v>
      </c>
      <c r="I31" s="27"/>
      <c r="J31" s="27">
        <v>11000</v>
      </c>
      <c r="K31" s="27"/>
    </row>
    <row r="32" spans="3:11" ht="12.75">
      <c r="C32" s="37"/>
      <c r="D32" s="128" t="s">
        <v>22</v>
      </c>
      <c r="E32" s="117" t="s">
        <v>270</v>
      </c>
      <c r="F32" s="167">
        <v>28000</v>
      </c>
      <c r="G32" s="167"/>
      <c r="H32" s="79">
        <v>22000</v>
      </c>
      <c r="I32" s="27"/>
      <c r="J32" s="27">
        <v>22000</v>
      </c>
      <c r="K32" s="27"/>
    </row>
    <row r="33" ht="33">
      <c r="F33" s="142"/>
    </row>
    <row r="37" ht="90">
      <c r="E37" s="98"/>
    </row>
  </sheetData>
  <sheetProtection/>
  <mergeCells count="17">
    <mergeCell ref="H3:I3"/>
    <mergeCell ref="D18:E18"/>
    <mergeCell ref="C6:E6"/>
    <mergeCell ref="B3:B4"/>
    <mergeCell ref="C3:D4"/>
    <mergeCell ref="E3:E4"/>
    <mergeCell ref="F3:G3"/>
    <mergeCell ref="C20:E20"/>
    <mergeCell ref="J3:K3"/>
    <mergeCell ref="B5:E5"/>
    <mergeCell ref="D21:E21"/>
    <mergeCell ref="C25:E25"/>
    <mergeCell ref="D30:E30"/>
    <mergeCell ref="D7:E7"/>
    <mergeCell ref="C12:E12"/>
    <mergeCell ref="D13:E13"/>
    <mergeCell ref="C17:E17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44.8515625" style="0" customWidth="1"/>
    <col min="2" max="2" width="36.8515625" style="0" customWidth="1"/>
    <col min="3" max="3" width="25.00390625" style="0" customWidth="1"/>
    <col min="4" max="4" width="11.421875" style="0" bestFit="1" customWidth="1"/>
  </cols>
  <sheetData>
    <row r="3" spans="1:2" ht="18.75">
      <c r="A3" s="220" t="s">
        <v>336</v>
      </c>
      <c r="B3" s="221"/>
    </row>
    <row r="4" spans="1:3" ht="18.75">
      <c r="A4" s="222" t="s">
        <v>248</v>
      </c>
      <c r="B4" s="222" t="s">
        <v>316</v>
      </c>
      <c r="C4" s="101"/>
    </row>
    <row r="5" spans="1:3" ht="18.75">
      <c r="A5" s="223" t="s">
        <v>76</v>
      </c>
      <c r="B5" s="224">
        <v>4180418</v>
      </c>
      <c r="C5" s="101"/>
    </row>
    <row r="6" spans="1:3" ht="18.75">
      <c r="A6" s="223" t="s">
        <v>249</v>
      </c>
      <c r="B6" s="224">
        <v>180773</v>
      </c>
      <c r="C6" s="101"/>
    </row>
    <row r="7" spans="1:3" ht="18.75">
      <c r="A7" s="223" t="s">
        <v>73</v>
      </c>
      <c r="B7" s="224">
        <v>613264</v>
      </c>
      <c r="C7" s="101"/>
    </row>
    <row r="8" spans="1:3" ht="18.75">
      <c r="A8" s="223" t="s">
        <v>250</v>
      </c>
      <c r="B8" s="224">
        <v>450101</v>
      </c>
      <c r="C8" s="101"/>
    </row>
    <row r="9" spans="1:3" ht="18.75">
      <c r="A9" s="223"/>
      <c r="B9" s="225"/>
      <c r="C9" s="101"/>
    </row>
    <row r="10" spans="1:3" ht="18.75">
      <c r="A10" s="223" t="s">
        <v>2</v>
      </c>
      <c r="B10" s="225"/>
      <c r="C10" s="101"/>
    </row>
    <row r="11" spans="1:3" ht="18.75">
      <c r="A11" s="223" t="s">
        <v>251</v>
      </c>
      <c r="B11" s="225">
        <v>292305</v>
      </c>
      <c r="C11" s="101"/>
    </row>
    <row r="12" spans="1:3" ht="18.75">
      <c r="A12" s="223" t="s">
        <v>252</v>
      </c>
      <c r="B12" s="225">
        <v>380906</v>
      </c>
      <c r="C12" s="101"/>
    </row>
    <row r="13" spans="1:3" ht="18.75">
      <c r="A13" s="223" t="s">
        <v>262</v>
      </c>
      <c r="B13" s="225">
        <v>0</v>
      </c>
      <c r="C13" s="101"/>
    </row>
    <row r="14" spans="1:3" ht="18.75">
      <c r="A14" s="223" t="s">
        <v>253</v>
      </c>
      <c r="B14" s="225">
        <v>310500</v>
      </c>
      <c r="C14" s="101"/>
    </row>
    <row r="15" spans="1:3" ht="18.75">
      <c r="A15" s="223" t="s">
        <v>254</v>
      </c>
      <c r="B15" s="225">
        <v>227200</v>
      </c>
      <c r="C15" s="101"/>
    </row>
    <row r="16" spans="1:3" ht="18.75">
      <c r="A16" s="223" t="s">
        <v>255</v>
      </c>
      <c r="B16" s="225">
        <v>209080</v>
      </c>
      <c r="C16" s="138"/>
    </row>
    <row r="17" spans="1:3" ht="18.75">
      <c r="A17" s="223" t="s">
        <v>317</v>
      </c>
      <c r="B17" s="225">
        <v>0</v>
      </c>
      <c r="C17" s="101"/>
    </row>
    <row r="18" spans="1:4" ht="18.75">
      <c r="A18" s="223" t="s">
        <v>256</v>
      </c>
      <c r="B18" s="225">
        <v>2562430</v>
      </c>
      <c r="C18" s="138"/>
      <c r="D18" s="137"/>
    </row>
    <row r="19" spans="1:3" ht="18.75">
      <c r="A19" s="223" t="s">
        <v>257</v>
      </c>
      <c r="B19" s="225">
        <v>0</v>
      </c>
      <c r="C19" s="101"/>
    </row>
    <row r="20" spans="1:3" ht="18.75">
      <c r="A20" s="223" t="s">
        <v>263</v>
      </c>
      <c r="B20" s="225">
        <v>0</v>
      </c>
      <c r="C20" s="101"/>
    </row>
    <row r="21" spans="1:3" ht="18.75">
      <c r="A21" s="223" t="s">
        <v>258</v>
      </c>
      <c r="B21" s="225">
        <v>1402500</v>
      </c>
      <c r="C21" s="138"/>
    </row>
    <row r="22" spans="1:3" ht="18.75">
      <c r="A22" s="223" t="s">
        <v>259</v>
      </c>
      <c r="B22" s="225">
        <v>36200</v>
      </c>
      <c r="C22" s="101"/>
    </row>
    <row r="23" spans="1:3" ht="18.75">
      <c r="A23" s="223"/>
      <c r="B23" s="225"/>
      <c r="C23" s="138"/>
    </row>
    <row r="24" spans="1:8" ht="18.75">
      <c r="A24" s="223" t="s">
        <v>78</v>
      </c>
      <c r="B24" s="226">
        <f>SUM(B5:B8)</f>
        <v>5424556</v>
      </c>
      <c r="C24" s="101"/>
      <c r="H24" s="2"/>
    </row>
    <row r="25" spans="1:3" ht="18.75">
      <c r="A25" s="223" t="s">
        <v>260</v>
      </c>
      <c r="B25" s="226">
        <f>SUM(B11:B23)</f>
        <v>5421121</v>
      </c>
      <c r="C25" s="101"/>
    </row>
    <row r="26" spans="1:3" ht="18.75">
      <c r="A26" s="227" t="s">
        <v>261</v>
      </c>
      <c r="B26" s="228">
        <f>B24-B25</f>
        <v>3435</v>
      </c>
      <c r="C26" s="101"/>
    </row>
    <row r="27" spans="1:3" ht="18.75">
      <c r="A27" s="220"/>
      <c r="B27" s="220"/>
      <c r="C27" s="10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16.140625" style="0" customWidth="1"/>
    <col min="3" max="3" width="13.00390625" style="0" customWidth="1"/>
    <col min="4" max="4" width="14.8515625" style="0" customWidth="1"/>
    <col min="5" max="6" width="11.8515625" style="0" customWidth="1"/>
    <col min="7" max="7" width="12.28125" style="0" customWidth="1"/>
    <col min="8" max="8" width="11.57421875" style="0" customWidth="1"/>
  </cols>
  <sheetData>
    <row r="1" spans="3:4" ht="12.75">
      <c r="C1" s="244"/>
      <c r="D1" s="244"/>
    </row>
    <row r="2" spans="2:4" ht="15">
      <c r="B2" s="245"/>
      <c r="C2" s="246"/>
      <c r="D2" s="246"/>
    </row>
    <row r="3" spans="2:4" ht="15">
      <c r="B3" s="245"/>
      <c r="C3" s="246"/>
      <c r="D3" s="246"/>
    </row>
    <row r="4" spans="2:4" ht="15">
      <c r="B4" s="245"/>
      <c r="C4" s="246"/>
      <c r="D4" s="246"/>
    </row>
    <row r="5" spans="2:4" ht="15">
      <c r="B5" s="245"/>
      <c r="C5" s="246"/>
      <c r="D5" s="246"/>
    </row>
    <row r="6" spans="2:6" ht="15">
      <c r="B6" s="245"/>
      <c r="C6" s="246"/>
      <c r="D6" s="246"/>
      <c r="F6" s="2"/>
    </row>
    <row r="7" spans="2:4" ht="15">
      <c r="B7" s="245"/>
      <c r="C7" s="246"/>
      <c r="D7" s="246"/>
    </row>
    <row r="8" spans="2:4" ht="15">
      <c r="B8" s="245"/>
      <c r="C8" s="246"/>
      <c r="D8" s="246"/>
    </row>
    <row r="9" spans="2:8" ht="15">
      <c r="B9" s="245"/>
      <c r="C9" s="246"/>
      <c r="D9" s="246"/>
      <c r="G9" s="136"/>
      <c r="H9" s="136"/>
    </row>
    <row r="10" spans="2:4" ht="15">
      <c r="B10" s="245"/>
      <c r="C10" s="246"/>
      <c r="D10" s="246"/>
    </row>
    <row r="11" spans="2:4" ht="15">
      <c r="B11" s="245"/>
      <c r="C11" s="246"/>
      <c r="D11" s="246"/>
    </row>
    <row r="12" spans="2:6" ht="15">
      <c r="B12" s="245"/>
      <c r="C12" s="246"/>
      <c r="D12" s="246"/>
      <c r="F12" s="2"/>
    </row>
    <row r="13" spans="2:4" ht="15">
      <c r="B13" s="245"/>
      <c r="C13" s="246"/>
      <c r="D13" s="246"/>
    </row>
    <row r="14" spans="2:4" ht="15">
      <c r="B14" s="245"/>
      <c r="C14" s="246"/>
      <c r="D14" s="246"/>
    </row>
    <row r="15" spans="2:4" ht="15">
      <c r="B15" s="245"/>
      <c r="C15" s="246"/>
      <c r="D15" s="246"/>
    </row>
    <row r="16" spans="2:4" ht="15">
      <c r="B16" s="245"/>
      <c r="C16" s="246"/>
      <c r="D16" s="246"/>
    </row>
    <row r="17" spans="2:8" ht="15">
      <c r="B17" s="245"/>
      <c r="C17" s="246"/>
      <c r="D17" s="246"/>
      <c r="G17" s="136"/>
      <c r="H17" s="136"/>
    </row>
    <row r="18" spans="2:4" ht="15">
      <c r="B18" s="245"/>
      <c r="C18" s="246"/>
      <c r="D18" s="246"/>
    </row>
    <row r="19" spans="2:6" ht="15">
      <c r="B19" s="245"/>
      <c r="C19" s="246"/>
      <c r="D19" s="246"/>
      <c r="F19" s="2"/>
    </row>
    <row r="20" spans="2:4" ht="15">
      <c r="B20" s="245"/>
      <c r="C20" s="246"/>
      <c r="D20" s="246"/>
    </row>
    <row r="21" spans="2:6" ht="15">
      <c r="B21" s="245"/>
      <c r="C21" s="246"/>
      <c r="D21" s="246"/>
      <c r="F21" s="2"/>
    </row>
    <row r="22" spans="3:4" ht="12.75">
      <c r="C22" s="244"/>
      <c r="D22" s="244"/>
    </row>
    <row r="23" ht="12.75">
      <c r="F23" s="2"/>
    </row>
    <row r="25" ht="12.75">
      <c r="F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Eva Grancova</cp:lastModifiedBy>
  <cp:lastPrinted>2020-10-07T12:22:49Z</cp:lastPrinted>
  <dcterms:created xsi:type="dcterms:W3CDTF">2008-11-02T23:33:41Z</dcterms:created>
  <dcterms:modified xsi:type="dcterms:W3CDTF">2020-10-19T11:20:44Z</dcterms:modified>
  <cp:category/>
  <cp:version/>
  <cp:contentType/>
  <cp:contentStatus/>
</cp:coreProperties>
</file>